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tabRatio="659" firstSheet="1" activeTab="1"/>
  </bookViews>
  <sheets>
    <sheet name="Ｈ１８（2006）" sheetId="1" state="hidden" r:id="rId1"/>
    <sheet name="純資産変動計算書" sheetId="2" r:id="rId2"/>
  </sheets>
  <externalReferences>
    <externalReference r:id="rId5"/>
  </externalReferences>
  <definedNames>
    <definedName name="AS2DocOpenMode" hidden="1">"AS2DocumentEdit"</definedName>
    <definedName name="_xlnm.Print_Area" localSheetId="1">'純資産変動計算書'!$A$1:$R$29</definedName>
    <definedName name="一枚まるごと">#REF!</definedName>
  </definedNames>
  <calcPr fullCalcOnLoad="1"/>
</workbook>
</file>

<file path=xl/sharedStrings.xml><?xml version="1.0" encoding="utf-8"?>
<sst xmlns="http://schemas.openxmlformats.org/spreadsheetml/2006/main" count="871" uniqueCount="287">
  <si>
    <t>その他</t>
  </si>
  <si>
    <t>地方債</t>
  </si>
  <si>
    <t>教育費</t>
  </si>
  <si>
    <t>農林水産業費</t>
  </si>
  <si>
    <t xml:space="preserve"> </t>
  </si>
  <si>
    <t>その他</t>
  </si>
  <si>
    <t>損失補償等引当金繰入額</t>
  </si>
  <si>
    <t>投資損失</t>
  </si>
  <si>
    <t>公共資産除売却損益</t>
  </si>
  <si>
    <t>災害復旧事業費</t>
  </si>
  <si>
    <t>期末純資産残高</t>
  </si>
  <si>
    <t>その他</t>
  </si>
  <si>
    <t>無償受贈資産受入</t>
  </si>
  <si>
    <t>資産評価替えによる変動額</t>
  </si>
  <si>
    <t>出資の受入・新規設立</t>
  </si>
  <si>
    <t>地方債償還に伴う財源振替</t>
  </si>
  <si>
    <t>減価償却による財源増</t>
  </si>
  <si>
    <t>貸付金・出資金等の回収等による財源増</t>
  </si>
  <si>
    <t>貸付金・出資金等への財源投入</t>
  </si>
  <si>
    <t>公共資産処分による財源増</t>
  </si>
  <si>
    <t>公共資産整備への財源投入</t>
  </si>
  <si>
    <t>科目振替</t>
  </si>
  <si>
    <t>収益事業純損失</t>
  </si>
  <si>
    <t>臨時損益</t>
  </si>
  <si>
    <t>補助金等受入</t>
  </si>
  <si>
    <t>その他行政コスト充当財源</t>
  </si>
  <si>
    <t>地方交付税</t>
  </si>
  <si>
    <t>地方税</t>
  </si>
  <si>
    <t>一般財源</t>
  </si>
  <si>
    <t>純経常行政コスト</t>
  </si>
  <si>
    <t>期首純資産残高</t>
  </si>
  <si>
    <t>資産評価差額</t>
  </si>
  <si>
    <t>その他
一般財源等</t>
  </si>
  <si>
    <t>公共資産等整備
一般財源等</t>
  </si>
  <si>
    <t>公共資産等整備
国県補助金等</t>
  </si>
  <si>
    <t>純資産合計</t>
  </si>
  <si>
    <t>普通会計　純資産変動計算書</t>
  </si>
  <si>
    <t>国</t>
  </si>
  <si>
    <t>５列</t>
  </si>
  <si>
    <t>（単位：円）</t>
  </si>
  <si>
    <t>自　平成23年4月 1日</t>
  </si>
  <si>
    <t>至　平成24年3月31日</t>
  </si>
  <si>
    <t>合計</t>
  </si>
  <si>
    <t>按分</t>
  </si>
  <si>
    <t>社会教育</t>
  </si>
  <si>
    <t>費</t>
  </si>
  <si>
    <t>各種学校</t>
  </si>
  <si>
    <t>大学</t>
  </si>
  <si>
    <t>特殊学校</t>
  </si>
  <si>
    <t>育</t>
  </si>
  <si>
    <t>幼稚園</t>
  </si>
  <si>
    <t>高等学校</t>
  </si>
  <si>
    <t>中学校</t>
  </si>
  <si>
    <t>教</t>
  </si>
  <si>
    <t>小学校</t>
  </si>
  <si>
    <t>庁舎</t>
  </si>
  <si>
    <t>消防費</t>
  </si>
  <si>
    <t>　</t>
  </si>
  <si>
    <t>空港</t>
  </si>
  <si>
    <t>住宅</t>
  </si>
  <si>
    <t>計</t>
  </si>
  <si>
    <t>公園</t>
  </si>
  <si>
    <t>区画整理</t>
  </si>
  <si>
    <t>等</t>
  </si>
  <si>
    <t>都市下水路</t>
  </si>
  <si>
    <t>産</t>
  </si>
  <si>
    <t>街路</t>
  </si>
  <si>
    <t>木</t>
  </si>
  <si>
    <t>資</t>
  </si>
  <si>
    <t>都市計画</t>
  </si>
  <si>
    <t>定</t>
  </si>
  <si>
    <t>港湾</t>
  </si>
  <si>
    <t>固</t>
  </si>
  <si>
    <t>海岸保全</t>
  </si>
  <si>
    <t>形</t>
  </si>
  <si>
    <t>合</t>
  </si>
  <si>
    <t>砂防</t>
  </si>
  <si>
    <t>土</t>
  </si>
  <si>
    <t>有</t>
  </si>
  <si>
    <t>業</t>
  </si>
  <si>
    <t>河川</t>
  </si>
  <si>
    <t>の</t>
  </si>
  <si>
    <t>事</t>
  </si>
  <si>
    <t>橋りょう</t>
  </si>
  <si>
    <t>後</t>
  </si>
  <si>
    <t>独</t>
  </si>
  <si>
    <t>道路</t>
  </si>
  <si>
    <t>除</t>
  </si>
  <si>
    <t>単</t>
  </si>
  <si>
    <t>控</t>
  </si>
  <si>
    <t>・</t>
  </si>
  <si>
    <t>観光</t>
  </si>
  <si>
    <t>助</t>
  </si>
  <si>
    <t>国立公園等</t>
  </si>
  <si>
    <t>得</t>
  </si>
  <si>
    <t>補</t>
  </si>
  <si>
    <t>商工費</t>
  </si>
  <si>
    <t>取</t>
  </si>
  <si>
    <t>地</t>
  </si>
  <si>
    <t>用</t>
  </si>
  <si>
    <t>農業農村整備</t>
  </si>
  <si>
    <t>漁港</t>
  </si>
  <si>
    <t>水</t>
  </si>
  <si>
    <t>治山</t>
  </si>
  <si>
    <t>林</t>
  </si>
  <si>
    <t>林道</t>
  </si>
  <si>
    <t>農</t>
  </si>
  <si>
    <t>造林</t>
  </si>
  <si>
    <t>再</t>
  </si>
  <si>
    <t>労働費</t>
  </si>
  <si>
    <t>環境衛生費</t>
  </si>
  <si>
    <t>し尿処理</t>
  </si>
  <si>
    <t>生</t>
  </si>
  <si>
    <t>ごみ処理</t>
  </si>
  <si>
    <t>衛</t>
  </si>
  <si>
    <t>清掃費</t>
  </si>
  <si>
    <t>保育所</t>
  </si>
  <si>
    <t>民生費</t>
  </si>
  <si>
    <t>庁舎等</t>
  </si>
  <si>
    <t>総務費</t>
  </si>
  <si>
    <t>h</t>
  </si>
  <si>
    <t>g</t>
  </si>
  <si>
    <t>f</t>
  </si>
  <si>
    <t>Ｚ</t>
  </si>
  <si>
    <t>e</t>
  </si>
  <si>
    <t>d</t>
  </si>
  <si>
    <t>Ｂ</t>
  </si>
  <si>
    <t>ｃ</t>
  </si>
  <si>
    <t>ｂ</t>
  </si>
  <si>
    <t>ａ</t>
  </si>
  <si>
    <t>Ａ</t>
  </si>
  <si>
    <t>(ｃ－e)×f÷(A-B)</t>
  </si>
  <si>
    <t>(ｂ－d)×f÷(A-B)</t>
  </si>
  <si>
    <t>ａ－Ｂ</t>
  </si>
  <si>
    <t>都道府県支出金</t>
  </si>
  <si>
    <t>国庫支出金</t>
  </si>
  <si>
    <t>団体で行うもの</t>
  </si>
  <si>
    <t>県支出金</t>
  </si>
  <si>
    <t>有形固定資産</t>
  </si>
  <si>
    <t>Ｂの財源内訳</t>
  </si>
  <si>
    <t>決算額</t>
  </si>
  <si>
    <t>Ａの財源内訳</t>
  </si>
  <si>
    <t>Ａのうちその</t>
  </si>
  <si>
    <t>決算額</t>
  </si>
  <si>
    <t>償却対象</t>
  </si>
  <si>
    <t>減価償却対象</t>
  </si>
  <si>
    <t>用地取得費　　</t>
  </si>
  <si>
    <t>普通建設事業費　</t>
  </si>
  <si>
    <t>（平成１８年度）</t>
  </si>
  <si>
    <t>年度別有形固定資産集計表　②④⑤</t>
  </si>
  <si>
    <t>４６行</t>
  </si>
  <si>
    <t>２３行</t>
  </si>
  <si>
    <t>５２行</t>
  </si>
  <si>
    <t>５１行</t>
  </si>
  <si>
    <t>５０行</t>
  </si>
  <si>
    <t>４９行</t>
  </si>
  <si>
    <t>４８行</t>
  </si>
  <si>
    <t>４７行</t>
  </si>
  <si>
    <t>４６行</t>
  </si>
  <si>
    <t>４５行</t>
  </si>
  <si>
    <t>２２行</t>
  </si>
  <si>
    <t>４５行</t>
  </si>
  <si>
    <t>４４行</t>
  </si>
  <si>
    <t>４４行</t>
  </si>
  <si>
    <t>２１行</t>
  </si>
  <si>
    <t>４３行</t>
  </si>
  <si>
    <t>４３行</t>
  </si>
  <si>
    <t>２０行</t>
  </si>
  <si>
    <t>４１行</t>
  </si>
  <si>
    <t>４０行</t>
  </si>
  <si>
    <t>４２行</t>
  </si>
  <si>
    <t>１９行</t>
  </si>
  <si>
    <t>３９行</t>
  </si>
  <si>
    <t>表</t>
  </si>
  <si>
    <t>３８行</t>
  </si>
  <si>
    <t>４１行</t>
  </si>
  <si>
    <t>２３</t>
  </si>
  <si>
    <t>１８行</t>
  </si>
  <si>
    <t>３７行</t>
  </si>
  <si>
    <t>２２</t>
  </si>
  <si>
    <t>４０行</t>
  </si>
  <si>
    <t>１７行</t>
  </si>
  <si>
    <t>３６行</t>
  </si>
  <si>
    <t>３９行</t>
  </si>
  <si>
    <t>１６行</t>
  </si>
  <si>
    <t>３５行</t>
  </si>
  <si>
    <t>３８行</t>
  </si>
  <si>
    <t>１５行</t>
  </si>
  <si>
    <t>３４行</t>
  </si>
  <si>
    <t>３７行</t>
  </si>
  <si>
    <t>１４行</t>
  </si>
  <si>
    <t>３３行</t>
  </si>
  <si>
    <t>３６行</t>
  </si>
  <si>
    <t>１３行</t>
  </si>
  <si>
    <t>金</t>
  </si>
  <si>
    <t>３２行</t>
  </si>
  <si>
    <t>３５行</t>
  </si>
  <si>
    <t>１２行</t>
  </si>
  <si>
    <t>３１行</t>
  </si>
  <si>
    <t>３０行</t>
  </si>
  <si>
    <t>担</t>
  </si>
  <si>
    <t>２９行</t>
  </si>
  <si>
    <t>３４行</t>
  </si>
  <si>
    <t>河川海岸</t>
  </si>
  <si>
    <t>１１行</t>
  </si>
  <si>
    <t>２８行</t>
  </si>
  <si>
    <t>３３行</t>
  </si>
  <si>
    <t>道路橋りょう</t>
  </si>
  <si>
    <t>１０行</t>
  </si>
  <si>
    <t>２７行</t>
  </si>
  <si>
    <t>負</t>
  </si>
  <si>
    <t>２６行</t>
  </si>
  <si>
    <t>３１行</t>
  </si>
  <si>
    <t>託</t>
  </si>
  <si>
    <t>０８行</t>
  </si>
  <si>
    <t>受</t>
  </si>
  <si>
    <t>２４行</t>
  </si>
  <si>
    <t>・</t>
  </si>
  <si>
    <t>業</t>
  </si>
  <si>
    <t>２３行</t>
  </si>
  <si>
    <t>体</t>
  </si>
  <si>
    <t>２２行</t>
  </si>
  <si>
    <t>団</t>
  </si>
  <si>
    <t>２１行</t>
  </si>
  <si>
    <t>他</t>
  </si>
  <si>
    <t>事</t>
  </si>
  <si>
    <t>２０行</t>
  </si>
  <si>
    <t>３０行</t>
  </si>
  <si>
    <t>級</t>
  </si>
  <si>
    <t>０７行</t>
  </si>
  <si>
    <t>１９行</t>
  </si>
  <si>
    <t>同</t>
  </si>
  <si>
    <t>１８行</t>
  </si>
  <si>
    <t>・</t>
  </si>
  <si>
    <t>営</t>
  </si>
  <si>
    <t>１７行</t>
  </si>
  <si>
    <t>轄</t>
  </si>
  <si>
    <t>１６行</t>
  </si>
  <si>
    <t>直</t>
  </si>
  <si>
    <t>１５行</t>
  </si>
  <si>
    <t>２９行</t>
  </si>
  <si>
    <t>０６行</t>
  </si>
  <si>
    <t>県</t>
  </si>
  <si>
    <t>１４行</t>
  </si>
  <si>
    <t>２８行</t>
  </si>
  <si>
    <t>０５行</t>
  </si>
  <si>
    <t>１２行</t>
  </si>
  <si>
    <t>２７行</t>
  </si>
  <si>
    <t>０４行</t>
  </si>
  <si>
    <t>１１行</t>
  </si>
  <si>
    <t>１０行</t>
  </si>
  <si>
    <t>０９行</t>
  </si>
  <si>
    <t>０８行</t>
  </si>
  <si>
    <t>０７行</t>
  </si>
  <si>
    <t>２６行</t>
  </si>
  <si>
    <t>０３行</t>
  </si>
  <si>
    <t>０５行</t>
  </si>
  <si>
    <t>２５行</t>
  </si>
  <si>
    <t>０２行</t>
  </si>
  <si>
    <t>０３行</t>
  </si>
  <si>
    <t>３列</t>
  </si>
  <si>
    <t>２列</t>
  </si>
  <si>
    <t>１列</t>
  </si>
  <si>
    <t>Ｃの財源内訳</t>
  </si>
  <si>
    <t>決算額　Ｃ</t>
  </si>
  <si>
    <t>社会体育施設</t>
  </si>
  <si>
    <t>係</t>
  </si>
  <si>
    <t>社会教育施設</t>
  </si>
  <si>
    <t>関</t>
  </si>
  <si>
    <t>公営住宅</t>
  </si>
  <si>
    <t>２１</t>
  </si>
  <si>
    <t>道路橋りょう</t>
  </si>
  <si>
    <t>農林水産業関係</t>
  </si>
  <si>
    <t>清掃施設</t>
  </si>
  <si>
    <t>民生関係</t>
  </si>
  <si>
    <t>０１行</t>
  </si>
  <si>
    <t>総務関係</t>
  </si>
  <si>
    <t>補助８列・単独６列</t>
  </si>
  <si>
    <t>補助６列・単独４列</t>
  </si>
  <si>
    <t>補助３列・単独２列</t>
  </si>
  <si>
    <t>補助・単独　１列</t>
  </si>
  <si>
    <t>決算額　Ｂ</t>
  </si>
  <si>
    <t>決算額　Ａ</t>
  </si>
  <si>
    <t>用地取得費</t>
  </si>
  <si>
    <t>（単位：千円）</t>
  </si>
  <si>
    <t>（平成１８年度）</t>
  </si>
  <si>
    <t>年度別有形固定資産集計表　①③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</si>
</sst>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&quot;△ &quot;#,##0"/>
    <numFmt numFmtId="180" formatCode="0.0%"/>
    <numFmt numFmtId="181" formatCode="0_ ;[Red]\-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;[Red]\-#,##0.0"/>
    <numFmt numFmtId="187" formatCode="0.000%"/>
    <numFmt numFmtId="188" formatCode="0.00000_ "/>
    <numFmt numFmtId="189" formatCode="0.000000_ "/>
    <numFmt numFmtId="190" formatCode="0.0000000_ "/>
    <numFmt numFmtId="191" formatCode="0.0000_ "/>
    <numFmt numFmtId="192" formatCode="0.000_ "/>
    <numFmt numFmtId="193" formatCode="0.00_ "/>
    <numFmt numFmtId="194" formatCode="0.0_ "/>
    <numFmt numFmtId="195" formatCode="0_ "/>
    <numFmt numFmtId="196" formatCode="#,##0.000;[Red]\-#,##0.000"/>
    <numFmt numFmtId="197" formatCode="#,##0.0000;[Red]\-#,##0.0000"/>
    <numFmt numFmtId="198" formatCode="#,##0_);[Red]\(#,##0\)"/>
    <numFmt numFmtId="199" formatCode="#,##0;[Red]\-#,##0;&quot;－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sz val="11"/>
      <name val="ＭＳ 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0"/>
      <color indexed="12"/>
      <name val="ＭＳ 明朝"/>
      <family val="1"/>
    </font>
    <font>
      <sz val="12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Dashed"/>
      <bottom/>
    </border>
    <border>
      <left/>
      <right style="mediumDashed"/>
      <top/>
      <bottom/>
    </border>
    <border>
      <left style="mediumDashed"/>
      <right/>
      <top/>
      <bottom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/>
      <right/>
      <top style="thin"/>
      <bottom style="thick"/>
    </border>
    <border>
      <left style="thin"/>
      <right/>
      <top style="thin"/>
      <bottom style="thick"/>
    </border>
    <border>
      <left style="thick"/>
      <right style="thin"/>
      <top/>
      <bottom style="thick"/>
    </border>
    <border>
      <left style="medium"/>
      <right/>
      <top style="thin"/>
      <bottom style="thick"/>
    </border>
    <border>
      <left style="double"/>
      <right style="thin"/>
      <top/>
      <bottom style="thick"/>
    </border>
    <border>
      <left style="thin"/>
      <right style="double"/>
      <top style="thin"/>
      <bottom style="thick"/>
    </border>
    <border>
      <left style="thick"/>
      <right/>
      <top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/>
      <top/>
      <bottom/>
    </border>
    <border>
      <left style="double"/>
      <right/>
      <top/>
      <bottom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Dashed"/>
      <top style="mediumDashed"/>
      <bottom/>
    </border>
    <border>
      <left style="mediumDashed"/>
      <right/>
      <top style="mediumDashed"/>
      <bottom/>
    </border>
    <border>
      <left/>
      <right style="mediumDashed"/>
      <top/>
      <bottom style="mediumDashed"/>
    </border>
    <border>
      <left/>
      <right/>
      <top/>
      <bottom style="mediumDashed"/>
    </border>
    <border>
      <left style="mediumDashed"/>
      <right/>
      <top/>
      <bottom style="medium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 style="thick"/>
      <right/>
      <top style="medium"/>
      <bottom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/>
      <top style="medium"/>
      <bottom/>
    </border>
    <border>
      <left style="thin"/>
      <right style="double"/>
      <top style="medium"/>
      <bottom style="thin"/>
    </border>
    <border>
      <left/>
      <right style="thick"/>
      <top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/>
      <top/>
      <bottom style="medium"/>
    </border>
    <border>
      <left style="thin"/>
      <right style="thick"/>
      <top/>
      <bottom/>
    </border>
    <border>
      <left style="double"/>
      <right/>
      <top/>
      <bottom style="medium"/>
    </border>
    <border>
      <left style="thin"/>
      <right style="double"/>
      <top/>
      <bottom style="medium"/>
    </border>
    <border>
      <left/>
      <right style="thick"/>
      <top/>
      <bottom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/>
      <bottom/>
    </border>
    <border>
      <left/>
      <right style="thick"/>
      <top style="thin"/>
      <bottom style="thin"/>
    </border>
    <border>
      <left/>
      <right style="double"/>
      <top style="thin"/>
      <bottom style="thin"/>
    </border>
    <border>
      <left/>
      <right style="thick"/>
      <top style="thick"/>
      <bottom/>
    </border>
    <border>
      <left style="thin"/>
      <right style="thin"/>
      <top style="thick"/>
      <bottom/>
    </border>
    <border>
      <left style="medium"/>
      <right/>
      <top style="thick"/>
      <bottom/>
    </border>
    <border>
      <left/>
      <right/>
      <top style="thick"/>
      <bottom/>
    </border>
    <border>
      <left style="thick"/>
      <right/>
      <top style="thick"/>
      <bottom/>
    </border>
    <border>
      <left style="double"/>
      <right/>
      <top style="thick"/>
      <bottom/>
    </border>
    <border>
      <left/>
      <right/>
      <top/>
      <bottom style="thick"/>
    </border>
    <border>
      <left style="medium"/>
      <right style="thin"/>
      <top style="thin"/>
      <bottom style="thin"/>
    </border>
    <border>
      <left/>
      <right style="thick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double"/>
      <top/>
      <bottom style="thin"/>
    </border>
    <border>
      <left/>
      <right style="double"/>
      <top/>
      <bottom/>
    </border>
    <border>
      <left/>
      <right style="thick"/>
      <top style="thin"/>
      <bottom/>
    </border>
    <border>
      <left/>
      <right style="double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thick"/>
      <top style="medium"/>
      <bottom/>
    </border>
    <border>
      <left/>
      <right style="double"/>
      <top style="medium"/>
      <bottom/>
    </border>
    <border>
      <left style="thin"/>
      <right style="thick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ck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 style="thick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5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32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Fill="0" applyBorder="0" applyProtection="0">
      <alignment/>
    </xf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45" fillId="30" borderId="11" applyNumberFormat="0" applyAlignment="0" applyProtection="0"/>
    <xf numFmtId="0" fontId="7" fillId="0" borderId="0" applyNumberFormat="0" applyFont="0" applyFill="0" applyBorder="0">
      <alignment horizontal="left" vertical="top" wrapText="1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47" fillId="31" borderId="6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98" fontId="5" fillId="0" borderId="0">
      <alignment vertical="top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3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4" fillId="0" borderId="12">
      <alignment horizontal="center" vertical="center"/>
      <protection/>
    </xf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297">
    <xf numFmtId="0" fontId="0" fillId="0" borderId="0" xfId="0" applyAlignment="1">
      <alignment vertical="center"/>
    </xf>
    <xf numFmtId="38" fontId="11" fillId="0" borderId="0" xfId="726" applyFont="1" applyFill="1" applyBorder="1" applyAlignment="1">
      <alignment vertical="center"/>
    </xf>
    <xf numFmtId="38" fontId="5" fillId="0" borderId="0" xfId="726" applyFont="1" applyFill="1" applyBorder="1" applyAlignment="1">
      <alignment vertical="center"/>
    </xf>
    <xf numFmtId="38" fontId="2" fillId="0" borderId="13" xfId="726" applyFont="1" applyFill="1" applyBorder="1" applyAlignment="1">
      <alignment horizontal="center" vertical="center" wrapText="1"/>
    </xf>
    <xf numFmtId="38" fontId="0" fillId="0" borderId="0" xfId="726" applyFont="1" applyFill="1" applyAlignment="1">
      <alignment vertical="center"/>
    </xf>
    <xf numFmtId="38" fontId="0" fillId="0" borderId="0" xfId="726" applyFont="1" applyFill="1" applyBorder="1" applyAlignment="1">
      <alignment vertical="center"/>
    </xf>
    <xf numFmtId="38" fontId="0" fillId="0" borderId="14" xfId="726" applyFont="1" applyFill="1" applyBorder="1" applyAlignment="1">
      <alignment vertical="center"/>
    </xf>
    <xf numFmtId="0" fontId="15" fillId="0" borderId="0" xfId="925" applyFont="1" applyAlignment="1">
      <alignment vertical="center"/>
      <protection/>
    </xf>
    <xf numFmtId="0" fontId="0" fillId="0" borderId="0" xfId="925" applyFont="1" applyAlignment="1">
      <alignment vertical="center"/>
      <protection/>
    </xf>
    <xf numFmtId="0" fontId="15" fillId="0" borderId="0" xfId="925" applyFont="1" applyFill="1" applyAlignment="1">
      <alignment vertical="center"/>
      <protection/>
    </xf>
    <xf numFmtId="0" fontId="15" fillId="0" borderId="15" xfId="925" applyFont="1" applyBorder="1" applyAlignment="1">
      <alignment vertical="center"/>
      <protection/>
    </xf>
    <xf numFmtId="0" fontId="15" fillId="33" borderId="16" xfId="925" applyFont="1" applyFill="1" applyBorder="1" applyAlignment="1">
      <alignment vertical="center"/>
      <protection/>
    </xf>
    <xf numFmtId="0" fontId="15" fillId="33" borderId="0" xfId="925" applyFont="1" applyFill="1" applyBorder="1" applyAlignment="1">
      <alignment vertical="center"/>
      <protection/>
    </xf>
    <xf numFmtId="0" fontId="15" fillId="33" borderId="17" xfId="925" applyFont="1" applyFill="1" applyBorder="1" applyAlignment="1">
      <alignment vertical="center"/>
      <protection/>
    </xf>
    <xf numFmtId="0" fontId="0" fillId="0" borderId="0" xfId="925" applyFont="1" applyFill="1" applyAlignment="1">
      <alignment vertical="center"/>
      <protection/>
    </xf>
    <xf numFmtId="38" fontId="0" fillId="0" borderId="0" xfId="925" applyNumberFormat="1" applyFont="1" applyAlignment="1">
      <alignment vertical="center"/>
      <protection/>
    </xf>
    <xf numFmtId="38" fontId="16" fillId="34" borderId="18" xfId="730" applyNumberFormat="1" applyFont="1" applyFill="1" applyBorder="1" applyAlignment="1">
      <alignment vertical="center"/>
    </xf>
    <xf numFmtId="38" fontId="16" fillId="34" borderId="19" xfId="730" applyNumberFormat="1" applyFont="1" applyFill="1" applyBorder="1" applyAlignment="1">
      <alignment vertical="center"/>
    </xf>
    <xf numFmtId="38" fontId="16" fillId="34" borderId="20" xfId="730" applyNumberFormat="1" applyFont="1" applyFill="1" applyBorder="1" applyAlignment="1">
      <alignment vertical="center"/>
    </xf>
    <xf numFmtId="0" fontId="16" fillId="0" borderId="21" xfId="925" applyFont="1" applyBorder="1" applyAlignment="1">
      <alignment vertical="center"/>
      <protection/>
    </xf>
    <xf numFmtId="0" fontId="16" fillId="0" borderId="22" xfId="925" applyFont="1" applyBorder="1" applyAlignment="1">
      <alignment vertical="center"/>
      <protection/>
    </xf>
    <xf numFmtId="0" fontId="16" fillId="0" borderId="23" xfId="925" applyFont="1" applyBorder="1" applyAlignment="1">
      <alignment horizontal="center" vertical="center"/>
      <protection/>
    </xf>
    <xf numFmtId="38" fontId="16" fillId="34" borderId="22" xfId="730" applyNumberFormat="1" applyFont="1" applyFill="1" applyBorder="1" applyAlignment="1">
      <alignment vertical="center"/>
    </xf>
    <xf numFmtId="38" fontId="16" fillId="34" borderId="24" xfId="730" applyNumberFormat="1" applyFont="1" applyFill="1" applyBorder="1" applyAlignment="1">
      <alignment vertical="center"/>
    </xf>
    <xf numFmtId="0" fontId="3" fillId="0" borderId="21" xfId="925" applyFont="1" applyBorder="1" applyAlignment="1">
      <alignment vertical="center"/>
      <protection/>
    </xf>
    <xf numFmtId="0" fontId="16" fillId="0" borderId="25" xfId="925" applyFont="1" applyBorder="1" applyAlignment="1">
      <alignment horizontal="center" vertical="center"/>
      <protection/>
    </xf>
    <xf numFmtId="38" fontId="16" fillId="34" borderId="26" xfId="730" applyNumberFormat="1" applyFont="1" applyFill="1" applyBorder="1" applyAlignment="1">
      <alignment vertical="center"/>
    </xf>
    <xf numFmtId="38" fontId="16" fillId="34" borderId="21" xfId="730" applyNumberFormat="1" applyFont="1" applyFill="1" applyBorder="1" applyAlignment="1">
      <alignment vertical="center"/>
    </xf>
    <xf numFmtId="0" fontId="16" fillId="0" borderId="27" xfId="925" applyFont="1" applyBorder="1" applyAlignment="1">
      <alignment horizontal="center" vertical="center"/>
      <protection/>
    </xf>
    <xf numFmtId="38" fontId="16" fillId="34" borderId="28" xfId="730" applyNumberFormat="1" applyFont="1" applyFill="1" applyBorder="1" applyAlignment="1">
      <alignment vertical="center"/>
    </xf>
    <xf numFmtId="38" fontId="16" fillId="34" borderId="29" xfId="730" applyNumberFormat="1" applyFont="1" applyFill="1" applyBorder="1" applyAlignment="1">
      <alignment vertical="center"/>
    </xf>
    <xf numFmtId="38" fontId="16" fillId="34" borderId="30" xfId="730" applyNumberFormat="1" applyFont="1" applyFill="1" applyBorder="1" applyAlignment="1">
      <alignment vertical="center"/>
    </xf>
    <xf numFmtId="0" fontId="16" fillId="0" borderId="2" xfId="925" applyFont="1" applyBorder="1" applyAlignment="1">
      <alignment vertical="center"/>
      <protection/>
    </xf>
    <xf numFmtId="0" fontId="16" fillId="0" borderId="31" xfId="925" applyFont="1" applyBorder="1" applyAlignment="1">
      <alignment vertical="center"/>
      <protection/>
    </xf>
    <xf numFmtId="0" fontId="16" fillId="0" borderId="32" xfId="925" applyFont="1" applyBorder="1" applyAlignment="1">
      <alignment horizontal="center" vertical="center"/>
      <protection/>
    </xf>
    <xf numFmtId="38" fontId="16" fillId="34" borderId="31" xfId="730" applyNumberFormat="1" applyFont="1" applyFill="1" applyBorder="1" applyAlignment="1">
      <alignment vertical="center"/>
    </xf>
    <xf numFmtId="0" fontId="3" fillId="0" borderId="2" xfId="925" applyFont="1" applyBorder="1" applyAlignment="1">
      <alignment vertical="center"/>
      <protection/>
    </xf>
    <xf numFmtId="0" fontId="16" fillId="0" borderId="33" xfId="925" applyFont="1" applyBorder="1" applyAlignment="1">
      <alignment horizontal="center" vertical="center"/>
      <protection/>
    </xf>
    <xf numFmtId="38" fontId="16" fillId="34" borderId="34" xfId="730" applyNumberFormat="1" applyFont="1" applyFill="1" applyBorder="1" applyAlignment="1">
      <alignment vertical="center"/>
    </xf>
    <xf numFmtId="38" fontId="16" fillId="34" borderId="2" xfId="730" applyNumberFormat="1" applyFont="1" applyFill="1" applyBorder="1" applyAlignment="1">
      <alignment vertical="center"/>
    </xf>
    <xf numFmtId="0" fontId="16" fillId="0" borderId="35" xfId="925" applyFont="1" applyBorder="1" applyAlignment="1">
      <alignment vertical="center"/>
      <protection/>
    </xf>
    <xf numFmtId="0" fontId="16" fillId="0" borderId="36" xfId="925" applyFont="1" applyBorder="1" applyAlignment="1">
      <alignment vertical="center"/>
      <protection/>
    </xf>
    <xf numFmtId="0" fontId="15" fillId="33" borderId="37" xfId="925" applyFont="1" applyFill="1" applyBorder="1" applyAlignment="1">
      <alignment vertical="center"/>
      <protection/>
    </xf>
    <xf numFmtId="0" fontId="15" fillId="33" borderId="15" xfId="925" applyFont="1" applyFill="1" applyBorder="1" applyAlignment="1">
      <alignment vertical="center"/>
      <protection/>
    </xf>
    <xf numFmtId="0" fontId="15" fillId="33" borderId="38" xfId="925" applyFont="1" applyFill="1" applyBorder="1" applyAlignment="1">
      <alignment vertical="center"/>
      <protection/>
    </xf>
    <xf numFmtId="0" fontId="15" fillId="33" borderId="39" xfId="925" applyFont="1" applyFill="1" applyBorder="1" applyAlignment="1">
      <alignment vertical="center"/>
      <protection/>
    </xf>
    <xf numFmtId="0" fontId="15" fillId="33" borderId="40" xfId="925" applyFont="1" applyFill="1" applyBorder="1" applyAlignment="1">
      <alignment vertical="center"/>
      <protection/>
    </xf>
    <xf numFmtId="0" fontId="15" fillId="33" borderId="41" xfId="925" applyFont="1" applyFill="1" applyBorder="1" applyAlignment="1">
      <alignment vertical="center"/>
      <protection/>
    </xf>
    <xf numFmtId="0" fontId="16" fillId="0" borderId="42" xfId="925" applyFont="1" applyBorder="1" applyAlignment="1">
      <alignment vertical="center"/>
      <protection/>
    </xf>
    <xf numFmtId="0" fontId="16" fillId="0" borderId="43" xfId="925" applyFont="1" applyBorder="1" applyAlignment="1">
      <alignment vertical="center"/>
      <protection/>
    </xf>
    <xf numFmtId="0" fontId="16" fillId="0" borderId="44" xfId="925" applyFont="1" applyBorder="1" applyAlignment="1">
      <alignment vertical="center"/>
      <protection/>
    </xf>
    <xf numFmtId="0" fontId="3" fillId="0" borderId="2" xfId="925" applyFont="1" applyFill="1" applyBorder="1" applyAlignment="1">
      <alignment vertical="center"/>
      <protection/>
    </xf>
    <xf numFmtId="38" fontId="16" fillId="34" borderId="45" xfId="730" applyNumberFormat="1" applyFont="1" applyFill="1" applyBorder="1" applyAlignment="1">
      <alignment vertical="center"/>
    </xf>
    <xf numFmtId="38" fontId="16" fillId="34" borderId="44" xfId="730" applyNumberFormat="1" applyFont="1" applyFill="1" applyBorder="1" applyAlignment="1">
      <alignment vertical="center"/>
    </xf>
    <xf numFmtId="38" fontId="16" fillId="34" borderId="42" xfId="730" applyNumberFormat="1" applyFont="1" applyFill="1" applyBorder="1" applyAlignment="1">
      <alignment vertical="center"/>
    </xf>
    <xf numFmtId="38" fontId="16" fillId="34" borderId="46" xfId="730" applyNumberFormat="1" applyFont="1" applyFill="1" applyBorder="1" applyAlignment="1">
      <alignment vertical="center"/>
    </xf>
    <xf numFmtId="0" fontId="16" fillId="0" borderId="14" xfId="925" applyFont="1" applyBorder="1" applyAlignment="1">
      <alignment vertical="center"/>
      <protection/>
    </xf>
    <xf numFmtId="0" fontId="3" fillId="0" borderId="14" xfId="925" applyFont="1" applyBorder="1" applyAlignment="1">
      <alignment vertical="center"/>
      <protection/>
    </xf>
    <xf numFmtId="0" fontId="16" fillId="0" borderId="47" xfId="925" applyFont="1" applyBorder="1" applyAlignment="1">
      <alignment vertical="center"/>
      <protection/>
    </xf>
    <xf numFmtId="0" fontId="3" fillId="0" borderId="47" xfId="925" applyFont="1" applyBorder="1" applyAlignment="1">
      <alignment vertical="center"/>
      <protection/>
    </xf>
    <xf numFmtId="0" fontId="16" fillId="0" borderId="0" xfId="925" applyFont="1" applyBorder="1" applyAlignment="1">
      <alignment vertical="center"/>
      <protection/>
    </xf>
    <xf numFmtId="0" fontId="3" fillId="0" borderId="0" xfId="925" applyFont="1" applyBorder="1" applyAlignment="1">
      <alignment vertical="center"/>
      <protection/>
    </xf>
    <xf numFmtId="38" fontId="16" fillId="34" borderId="48" xfId="730" applyNumberFormat="1" applyFont="1" applyFill="1" applyBorder="1" applyAlignment="1">
      <alignment vertical="center"/>
    </xf>
    <xf numFmtId="38" fontId="16" fillId="34" borderId="49" xfId="730" applyNumberFormat="1" applyFont="1" applyFill="1" applyBorder="1" applyAlignment="1">
      <alignment vertical="center"/>
    </xf>
    <xf numFmtId="38" fontId="16" fillId="34" borderId="50" xfId="730" applyNumberFormat="1" applyFont="1" applyFill="1" applyBorder="1" applyAlignment="1">
      <alignment vertical="center"/>
    </xf>
    <xf numFmtId="0" fontId="16" fillId="0" borderId="51" xfId="925" applyFont="1" applyBorder="1" applyAlignment="1">
      <alignment vertical="center"/>
      <protection/>
    </xf>
    <xf numFmtId="0" fontId="16" fillId="0" borderId="52" xfId="925" applyFont="1" applyBorder="1" applyAlignment="1">
      <alignment vertical="center"/>
      <protection/>
    </xf>
    <xf numFmtId="0" fontId="16" fillId="0" borderId="53" xfId="925" applyFont="1" applyBorder="1" applyAlignment="1">
      <alignment horizontal="center" vertical="center"/>
      <protection/>
    </xf>
    <xf numFmtId="38" fontId="16" fillId="34" borderId="54" xfId="730" applyNumberFormat="1" applyFont="1" applyFill="1" applyBorder="1" applyAlignment="1">
      <alignment vertical="center"/>
    </xf>
    <xf numFmtId="38" fontId="16" fillId="34" borderId="55" xfId="730" applyNumberFormat="1" applyFont="1" applyFill="1" applyBorder="1" applyAlignment="1">
      <alignment vertical="center"/>
    </xf>
    <xf numFmtId="38" fontId="16" fillId="34" borderId="56" xfId="730" applyNumberFormat="1" applyFont="1" applyFill="1" applyBorder="1" applyAlignment="1">
      <alignment vertical="center"/>
    </xf>
    <xf numFmtId="38" fontId="16" fillId="34" borderId="57" xfId="730" applyNumberFormat="1" applyFont="1" applyFill="1" applyBorder="1" applyAlignment="1">
      <alignment vertical="center"/>
    </xf>
    <xf numFmtId="0" fontId="3" fillId="0" borderId="51" xfId="925" applyFont="1" applyBorder="1" applyAlignment="1">
      <alignment vertical="center"/>
      <protection/>
    </xf>
    <xf numFmtId="0" fontId="16" fillId="0" borderId="58" xfId="925" applyFont="1" applyBorder="1" applyAlignment="1">
      <alignment horizontal="center" vertical="center"/>
      <protection/>
    </xf>
    <xf numFmtId="38" fontId="16" fillId="34" borderId="59" xfId="730" applyNumberFormat="1" applyFont="1" applyFill="1" applyBorder="1" applyAlignment="1">
      <alignment vertical="center"/>
    </xf>
    <xf numFmtId="38" fontId="16" fillId="34" borderId="51" xfId="730" applyNumberFormat="1" applyFont="1" applyFill="1" applyBorder="1" applyAlignment="1">
      <alignment vertical="center"/>
    </xf>
    <xf numFmtId="0" fontId="16" fillId="0" borderId="60" xfId="925" applyFont="1" applyBorder="1" applyAlignment="1">
      <alignment horizontal="center" vertical="center"/>
      <protection/>
    </xf>
    <xf numFmtId="0" fontId="16" fillId="0" borderId="61" xfId="925" applyFont="1" applyBorder="1" applyAlignment="1">
      <alignment horizontal="center" vertical="center"/>
      <protection/>
    </xf>
    <xf numFmtId="0" fontId="16" fillId="0" borderId="62" xfId="925" applyFont="1" applyBorder="1" applyAlignment="1">
      <alignment horizontal="center" vertical="center"/>
      <protection/>
    </xf>
    <xf numFmtId="0" fontId="16" fillId="0" borderId="63" xfId="925" applyFont="1" applyBorder="1" applyAlignment="1">
      <alignment vertical="center"/>
      <protection/>
    </xf>
    <xf numFmtId="0" fontId="16" fillId="0" borderId="64" xfId="925" applyFont="1" applyBorder="1" applyAlignment="1">
      <alignment vertical="center"/>
      <protection/>
    </xf>
    <xf numFmtId="0" fontId="16" fillId="0" borderId="0" xfId="925" applyFont="1" applyAlignment="1">
      <alignment vertical="center"/>
      <protection/>
    </xf>
    <xf numFmtId="38" fontId="16" fillId="0" borderId="65" xfId="730" applyFont="1" applyBorder="1" applyAlignment="1">
      <alignment horizontal="center" vertical="center"/>
    </xf>
    <xf numFmtId="38" fontId="16" fillId="0" borderId="0" xfId="730" applyFont="1" applyBorder="1" applyAlignment="1">
      <alignment horizontal="center" vertical="center"/>
    </xf>
    <xf numFmtId="38" fontId="16" fillId="0" borderId="61" xfId="730" applyFont="1" applyBorder="1" applyAlignment="1">
      <alignment horizontal="center" vertical="center"/>
    </xf>
    <xf numFmtId="38" fontId="16" fillId="0" borderId="62" xfId="730" applyFont="1" applyBorder="1" applyAlignment="1">
      <alignment horizontal="center" vertical="center"/>
    </xf>
    <xf numFmtId="0" fontId="16" fillId="0" borderId="0" xfId="925" applyFont="1" applyAlignment="1">
      <alignment horizontal="center" vertical="center"/>
      <protection/>
    </xf>
    <xf numFmtId="0" fontId="16" fillId="0" borderId="66" xfId="925" applyFont="1" applyBorder="1" applyAlignment="1">
      <alignment horizontal="center" vertical="center"/>
      <protection/>
    </xf>
    <xf numFmtId="38" fontId="16" fillId="0" borderId="67" xfId="730" applyFont="1" applyBorder="1" applyAlignment="1">
      <alignment horizontal="center" vertical="center"/>
    </xf>
    <xf numFmtId="38" fontId="16" fillId="0" borderId="0" xfId="730" applyFont="1" applyAlignment="1">
      <alignment horizontal="center" vertical="center"/>
    </xf>
    <xf numFmtId="0" fontId="0" fillId="0" borderId="64" xfId="925" applyFont="1" applyBorder="1" applyAlignment="1">
      <alignment horizontal="center" vertical="center"/>
      <protection/>
    </xf>
    <xf numFmtId="0" fontId="0" fillId="33" borderId="16" xfId="925" applyFont="1" applyFill="1" applyBorder="1" applyAlignment="1">
      <alignment vertical="center"/>
      <protection/>
    </xf>
    <xf numFmtId="0" fontId="0" fillId="33" borderId="0" xfId="925" applyFont="1" applyFill="1" applyBorder="1" applyAlignment="1">
      <alignment vertical="center"/>
      <protection/>
    </xf>
    <xf numFmtId="0" fontId="0" fillId="33" borderId="17" xfId="925" applyFont="1" applyFill="1" applyBorder="1" applyAlignment="1">
      <alignment vertical="center"/>
      <protection/>
    </xf>
    <xf numFmtId="0" fontId="16" fillId="0" borderId="68" xfId="925" applyFont="1" applyBorder="1" applyAlignment="1">
      <alignment horizontal="center" vertical="center"/>
      <protection/>
    </xf>
    <xf numFmtId="0" fontId="16" fillId="0" borderId="36" xfId="925" applyFont="1" applyBorder="1" applyAlignment="1">
      <alignment horizontal="center" vertical="center"/>
      <protection/>
    </xf>
    <xf numFmtId="0" fontId="16" fillId="0" borderId="69" xfId="925" applyFont="1" applyBorder="1" applyAlignment="1">
      <alignment horizontal="center" vertical="center"/>
      <protection/>
    </xf>
    <xf numFmtId="0" fontId="0" fillId="0" borderId="0" xfId="925" applyFont="1" applyBorder="1" applyAlignment="1">
      <alignment vertical="center"/>
      <protection/>
    </xf>
    <xf numFmtId="0" fontId="0" fillId="0" borderId="32" xfId="925" applyFont="1" applyBorder="1" applyAlignment="1">
      <alignment vertical="center"/>
      <protection/>
    </xf>
    <xf numFmtId="0" fontId="16" fillId="0" borderId="65" xfId="925" applyFont="1" applyBorder="1" applyAlignment="1">
      <alignment vertical="center"/>
      <protection/>
    </xf>
    <xf numFmtId="0" fontId="16" fillId="0" borderId="70" xfId="925" applyFont="1" applyBorder="1" applyAlignment="1">
      <alignment vertical="center"/>
      <protection/>
    </xf>
    <xf numFmtId="0" fontId="16" fillId="0" borderId="33" xfId="925" applyFont="1" applyBorder="1" applyAlignment="1">
      <alignment vertical="center"/>
      <protection/>
    </xf>
    <xf numFmtId="0" fontId="16" fillId="0" borderId="71" xfId="925" applyFont="1" applyBorder="1" applyAlignment="1">
      <alignment vertical="center"/>
      <protection/>
    </xf>
    <xf numFmtId="0" fontId="16" fillId="0" borderId="32" xfId="925" applyFont="1" applyBorder="1" applyAlignment="1">
      <alignment vertical="center"/>
      <protection/>
    </xf>
    <xf numFmtId="0" fontId="16" fillId="0" borderId="70" xfId="925" applyFont="1" applyBorder="1" applyAlignment="1">
      <alignment horizontal="center" vertical="center"/>
      <protection/>
    </xf>
    <xf numFmtId="0" fontId="16" fillId="0" borderId="72" xfId="925" applyFont="1" applyBorder="1" applyAlignment="1">
      <alignment vertical="center"/>
      <protection/>
    </xf>
    <xf numFmtId="0" fontId="16" fillId="0" borderId="46" xfId="925" applyFont="1" applyBorder="1" applyAlignment="1">
      <alignment vertical="center"/>
      <protection/>
    </xf>
    <xf numFmtId="0" fontId="16" fillId="0" borderId="73" xfId="925" applyFont="1" applyBorder="1" applyAlignment="1">
      <alignment vertical="center"/>
      <protection/>
    </xf>
    <xf numFmtId="0" fontId="16" fillId="0" borderId="74" xfId="925" applyFont="1" applyBorder="1" applyAlignment="1">
      <alignment horizontal="center" vertical="center"/>
      <protection/>
    </xf>
    <xf numFmtId="0" fontId="16" fillId="0" borderId="75" xfId="925" applyFont="1" applyBorder="1" applyAlignment="1">
      <alignment horizontal="center" vertical="center"/>
      <protection/>
    </xf>
    <xf numFmtId="0" fontId="16" fillId="0" borderId="76" xfId="925" applyFont="1" applyBorder="1" applyAlignment="1">
      <alignment horizontal="center" vertical="center"/>
      <protection/>
    </xf>
    <xf numFmtId="0" fontId="0" fillId="0" borderId="77" xfId="925" applyFont="1" applyBorder="1" applyAlignment="1">
      <alignment vertical="center"/>
      <protection/>
    </xf>
    <xf numFmtId="0" fontId="0" fillId="0" borderId="78" xfId="925" applyFont="1" applyBorder="1" applyAlignment="1">
      <alignment vertical="center"/>
      <protection/>
    </xf>
    <xf numFmtId="0" fontId="16" fillId="0" borderId="74" xfId="925" applyFont="1" applyBorder="1" applyAlignment="1">
      <alignment vertical="center"/>
      <protection/>
    </xf>
    <xf numFmtId="0" fontId="16" fillId="0" borderId="77" xfId="925" applyFont="1" applyBorder="1" applyAlignment="1">
      <alignment vertical="center"/>
      <protection/>
    </xf>
    <xf numFmtId="0" fontId="16" fillId="0" borderId="76" xfId="925" applyFont="1" applyBorder="1" applyAlignment="1">
      <alignment vertical="center"/>
      <protection/>
    </xf>
    <xf numFmtId="0" fontId="16" fillId="0" borderId="79" xfId="925" applyFont="1" applyBorder="1" applyAlignment="1">
      <alignment vertical="center"/>
      <protection/>
    </xf>
    <xf numFmtId="0" fontId="16" fillId="0" borderId="78" xfId="925" applyFont="1" applyBorder="1" applyAlignment="1">
      <alignment vertical="center"/>
      <protection/>
    </xf>
    <xf numFmtId="0" fontId="0" fillId="0" borderId="80" xfId="925" applyFont="1" applyBorder="1" applyAlignment="1">
      <alignment vertical="center"/>
      <protection/>
    </xf>
    <xf numFmtId="0" fontId="15" fillId="0" borderId="80" xfId="925" applyFont="1" applyBorder="1" applyAlignment="1">
      <alignment vertical="center"/>
      <protection/>
    </xf>
    <xf numFmtId="0" fontId="0" fillId="0" borderId="80" xfId="925" applyFont="1" applyBorder="1" applyAlignment="1">
      <alignment horizontal="center" vertical="center"/>
      <protection/>
    </xf>
    <xf numFmtId="38" fontId="0" fillId="0" borderId="80" xfId="730" applyFont="1" applyFill="1" applyBorder="1" applyAlignment="1">
      <alignment vertical="center"/>
    </xf>
    <xf numFmtId="38" fontId="9" fillId="0" borderId="80" xfId="730" applyFont="1" applyFill="1" applyBorder="1" applyAlignment="1">
      <alignment vertical="center"/>
    </xf>
    <xf numFmtId="38" fontId="16" fillId="0" borderId="80" xfId="730" applyFont="1" applyFill="1" applyBorder="1" applyAlignment="1">
      <alignment vertical="center"/>
    </xf>
    <xf numFmtId="0" fontId="3" fillId="0" borderId="80" xfId="925" applyFont="1" applyBorder="1" applyAlignment="1">
      <alignment vertical="center"/>
      <protection/>
    </xf>
    <xf numFmtId="0" fontId="16" fillId="0" borderId="80" xfId="925" applyFont="1" applyBorder="1" applyAlignment="1">
      <alignment vertical="center"/>
      <protection/>
    </xf>
    <xf numFmtId="0" fontId="9" fillId="0" borderId="0" xfId="925" applyFont="1" applyAlignment="1">
      <alignment vertical="center"/>
      <protection/>
    </xf>
    <xf numFmtId="0" fontId="15" fillId="0" borderId="0" xfId="925" applyFont="1" applyBorder="1" applyAlignment="1">
      <alignment vertical="center"/>
      <protection/>
    </xf>
    <xf numFmtId="0" fontId="0" fillId="0" borderId="0" xfId="925" applyFont="1" applyBorder="1" applyAlignment="1">
      <alignment horizontal="center" vertical="center"/>
      <protection/>
    </xf>
    <xf numFmtId="38" fontId="16" fillId="0" borderId="0" xfId="730" applyFont="1" applyFill="1" applyBorder="1" applyAlignment="1">
      <alignment vertical="center"/>
    </xf>
    <xf numFmtId="0" fontId="16" fillId="0" borderId="0" xfId="925" applyFont="1" applyBorder="1" applyAlignment="1">
      <alignment horizontal="center" vertical="center"/>
      <protection/>
    </xf>
    <xf numFmtId="38" fontId="16" fillId="34" borderId="18" xfId="925" applyNumberFormat="1" applyFont="1" applyFill="1" applyBorder="1" applyAlignment="1">
      <alignment vertical="center"/>
      <protection/>
    </xf>
    <xf numFmtId="38" fontId="16" fillId="34" borderId="22" xfId="925" applyNumberFormat="1" applyFont="1" applyFill="1" applyBorder="1" applyAlignment="1">
      <alignment vertical="center"/>
      <protection/>
    </xf>
    <xf numFmtId="38" fontId="16" fillId="34" borderId="19" xfId="925" applyNumberFormat="1" applyFont="1" applyFill="1" applyBorder="1" applyAlignment="1">
      <alignment vertical="center"/>
      <protection/>
    </xf>
    <xf numFmtId="38" fontId="16" fillId="34" borderId="20" xfId="925" applyNumberFormat="1" applyFont="1" applyFill="1" applyBorder="1" applyAlignment="1">
      <alignment vertical="center"/>
      <protection/>
    </xf>
    <xf numFmtId="0" fontId="16" fillId="0" borderId="80" xfId="925" applyFont="1" applyBorder="1" applyAlignment="1">
      <alignment horizontal="center" vertical="center"/>
      <protection/>
    </xf>
    <xf numFmtId="38" fontId="16" fillId="0" borderId="26" xfId="925" applyNumberFormat="1" applyFont="1" applyFill="1" applyBorder="1" applyAlignment="1">
      <alignment vertical="center"/>
      <protection/>
    </xf>
    <xf numFmtId="38" fontId="16" fillId="0" borderId="28" xfId="925" applyNumberFormat="1" applyFont="1" applyFill="1" applyBorder="1" applyAlignment="1">
      <alignment vertical="center"/>
      <protection/>
    </xf>
    <xf numFmtId="38" fontId="16" fillId="0" borderId="31" xfId="925" applyNumberFormat="1" applyFont="1" applyFill="1" applyBorder="1" applyAlignment="1">
      <alignment vertical="center"/>
      <protection/>
    </xf>
    <xf numFmtId="38" fontId="16" fillId="0" borderId="29" xfId="925" applyNumberFormat="1" applyFont="1" applyBorder="1" applyAlignment="1">
      <alignment vertical="center"/>
      <protection/>
    </xf>
    <xf numFmtId="38" fontId="16" fillId="0" borderId="81" xfId="925" applyNumberFormat="1" applyFont="1" applyBorder="1" applyAlignment="1">
      <alignment vertical="center"/>
      <protection/>
    </xf>
    <xf numFmtId="38" fontId="16" fillId="0" borderId="34" xfId="925" applyNumberFormat="1" applyFont="1" applyFill="1" applyBorder="1" applyAlignment="1">
      <alignment vertical="center"/>
      <protection/>
    </xf>
    <xf numFmtId="38" fontId="16" fillId="34" borderId="31" xfId="925" applyNumberFormat="1" applyFont="1" applyFill="1" applyBorder="1" applyAlignment="1">
      <alignment vertical="center"/>
      <protection/>
    </xf>
    <xf numFmtId="38" fontId="16" fillId="0" borderId="34" xfId="730" applyNumberFormat="1" applyFont="1" applyBorder="1" applyAlignment="1" applyProtection="1">
      <alignment vertical="center"/>
      <protection locked="0"/>
    </xf>
    <xf numFmtId="38" fontId="16" fillId="0" borderId="31" xfId="730" applyNumberFormat="1" applyFont="1" applyBorder="1" applyAlignment="1" applyProtection="1">
      <alignment vertical="center"/>
      <protection locked="0"/>
    </xf>
    <xf numFmtId="38" fontId="16" fillId="0" borderId="29" xfId="730" applyNumberFormat="1" applyFont="1" applyBorder="1" applyAlignment="1" applyProtection="1">
      <alignment vertical="center"/>
      <protection locked="0"/>
    </xf>
    <xf numFmtId="38" fontId="16" fillId="0" borderId="30" xfId="730" applyNumberFormat="1" applyFont="1" applyBorder="1" applyAlignment="1" applyProtection="1">
      <alignment vertical="center"/>
      <protection locked="0"/>
    </xf>
    <xf numFmtId="38" fontId="16" fillId="34" borderId="28" xfId="925" applyNumberFormat="1" applyFont="1" applyFill="1" applyBorder="1" applyAlignment="1">
      <alignment vertical="center"/>
      <protection/>
    </xf>
    <xf numFmtId="38" fontId="16" fillId="34" borderId="29" xfId="925" applyNumberFormat="1" applyFont="1" applyFill="1" applyBorder="1" applyAlignment="1">
      <alignment vertical="center"/>
      <protection/>
    </xf>
    <xf numFmtId="38" fontId="16" fillId="34" borderId="81" xfId="925" applyNumberFormat="1" applyFont="1" applyFill="1" applyBorder="1" applyAlignment="1">
      <alignment vertical="center"/>
      <protection/>
    </xf>
    <xf numFmtId="38" fontId="16" fillId="0" borderId="82" xfId="925" applyNumberFormat="1" applyFont="1" applyFill="1" applyBorder="1" applyAlignment="1">
      <alignment vertical="center"/>
      <protection/>
    </xf>
    <xf numFmtId="38" fontId="16" fillId="0" borderId="14" xfId="925" applyNumberFormat="1" applyFont="1" applyFill="1" applyBorder="1" applyAlignment="1">
      <alignment vertical="center"/>
      <protection/>
    </xf>
    <xf numFmtId="38" fontId="16" fillId="0" borderId="14" xfId="925" applyNumberFormat="1" applyFont="1" applyBorder="1" applyAlignment="1">
      <alignment vertical="center"/>
      <protection/>
    </xf>
    <xf numFmtId="38" fontId="16" fillId="0" borderId="83" xfId="925" applyNumberFormat="1" applyFont="1" applyBorder="1" applyAlignment="1">
      <alignment vertical="center"/>
      <protection/>
    </xf>
    <xf numFmtId="38" fontId="16" fillId="0" borderId="84" xfId="925" applyNumberFormat="1" applyFont="1" applyFill="1" applyBorder="1" applyAlignment="1">
      <alignment vertical="center"/>
      <protection/>
    </xf>
    <xf numFmtId="38" fontId="16" fillId="0" borderId="68" xfId="925" applyNumberFormat="1" applyFont="1" applyFill="1" applyBorder="1" applyAlignment="1">
      <alignment vertical="center"/>
      <protection/>
    </xf>
    <xf numFmtId="38" fontId="16" fillId="0" borderId="0" xfId="925" applyNumberFormat="1" applyFont="1" applyFill="1" applyBorder="1" applyAlignment="1">
      <alignment vertical="center"/>
      <protection/>
    </xf>
    <xf numFmtId="38" fontId="16" fillId="0" borderId="0" xfId="925" applyNumberFormat="1" applyFont="1" applyBorder="1" applyAlignment="1">
      <alignment vertical="center"/>
      <protection/>
    </xf>
    <xf numFmtId="38" fontId="16" fillId="0" borderId="70" xfId="925" applyNumberFormat="1" applyFont="1" applyBorder="1" applyAlignment="1">
      <alignment vertical="center"/>
      <protection/>
    </xf>
    <xf numFmtId="38" fontId="16" fillId="0" borderId="85" xfId="925" applyNumberFormat="1" applyFont="1" applyFill="1" applyBorder="1" applyAlignment="1">
      <alignment vertical="center"/>
      <protection/>
    </xf>
    <xf numFmtId="38" fontId="16" fillId="0" borderId="86" xfId="925" applyNumberFormat="1" applyFont="1" applyFill="1" applyBorder="1" applyAlignment="1">
      <alignment vertical="center"/>
      <protection/>
    </xf>
    <xf numFmtId="38" fontId="16" fillId="0" borderId="47" xfId="925" applyNumberFormat="1" applyFont="1" applyFill="1" applyBorder="1" applyAlignment="1">
      <alignment vertical="center"/>
      <protection/>
    </xf>
    <xf numFmtId="38" fontId="16" fillId="0" borderId="47" xfId="925" applyNumberFormat="1" applyFont="1" applyBorder="1" applyAlignment="1">
      <alignment vertical="center"/>
      <protection/>
    </xf>
    <xf numFmtId="38" fontId="16" fillId="0" borderId="46" xfId="925" applyNumberFormat="1" applyFont="1" applyBorder="1" applyAlignment="1">
      <alignment vertical="center"/>
      <protection/>
    </xf>
    <xf numFmtId="38" fontId="16" fillId="0" borderId="87" xfId="925" applyNumberFormat="1" applyFont="1" applyFill="1" applyBorder="1" applyAlignment="1">
      <alignment vertical="center"/>
      <protection/>
    </xf>
    <xf numFmtId="38" fontId="16" fillId="0" borderId="72" xfId="925" applyNumberFormat="1" applyFont="1" applyFill="1" applyBorder="1" applyAlignment="1">
      <alignment vertical="center"/>
      <protection/>
    </xf>
    <xf numFmtId="38" fontId="16" fillId="0" borderId="2" xfId="925" applyNumberFormat="1" applyFont="1" applyFill="1" applyBorder="1" applyAlignment="1">
      <alignment vertical="center"/>
      <protection/>
    </xf>
    <xf numFmtId="38" fontId="16" fillId="0" borderId="2" xfId="925" applyNumberFormat="1" applyFont="1" applyBorder="1" applyAlignment="1">
      <alignment vertical="center"/>
      <protection/>
    </xf>
    <xf numFmtId="38" fontId="16" fillId="0" borderId="30" xfId="925" applyNumberFormat="1" applyFont="1" applyBorder="1" applyAlignment="1">
      <alignment vertical="center"/>
      <protection/>
    </xf>
    <xf numFmtId="38" fontId="16" fillId="0" borderId="73" xfId="925" applyNumberFormat="1" applyFont="1" applyFill="1" applyBorder="1" applyAlignment="1">
      <alignment vertical="center"/>
      <protection/>
    </xf>
    <xf numFmtId="0" fontId="16" fillId="0" borderId="0" xfId="925" applyFont="1" applyBorder="1" applyAlignment="1" quotePrefix="1">
      <alignment horizontal="center" vertical="center"/>
      <protection/>
    </xf>
    <xf numFmtId="0" fontId="16" fillId="0" borderId="32" xfId="925" applyFont="1" applyBorder="1" applyAlignment="1" quotePrefix="1">
      <alignment horizontal="center" vertical="center"/>
      <protection/>
    </xf>
    <xf numFmtId="0" fontId="3" fillId="0" borderId="88" xfId="925" applyFont="1" applyBorder="1" applyAlignment="1">
      <alignment vertical="center"/>
      <protection/>
    </xf>
    <xf numFmtId="0" fontId="3" fillId="0" borderId="89" xfId="925" applyFont="1" applyBorder="1" applyAlignment="1">
      <alignment vertical="center"/>
      <protection/>
    </xf>
    <xf numFmtId="0" fontId="3" fillId="0" borderId="90" xfId="925" applyFont="1" applyBorder="1" applyAlignment="1">
      <alignment vertical="center"/>
      <protection/>
    </xf>
    <xf numFmtId="38" fontId="16" fillId="0" borderId="30" xfId="925" applyNumberFormat="1" applyFont="1" applyFill="1" applyBorder="1" applyAlignment="1">
      <alignment vertical="center"/>
      <protection/>
    </xf>
    <xf numFmtId="38" fontId="16" fillId="34" borderId="2" xfId="925" applyNumberFormat="1" applyFont="1" applyFill="1" applyBorder="1" applyAlignment="1">
      <alignment vertical="center"/>
      <protection/>
    </xf>
    <xf numFmtId="38" fontId="16" fillId="0" borderId="83" xfId="925" applyNumberFormat="1" applyFont="1" applyFill="1" applyBorder="1" applyAlignment="1">
      <alignment vertical="center"/>
      <protection/>
    </xf>
    <xf numFmtId="38" fontId="16" fillId="0" borderId="70" xfId="925" applyNumberFormat="1" applyFont="1" applyFill="1" applyBorder="1" applyAlignment="1">
      <alignment vertical="center"/>
      <protection/>
    </xf>
    <xf numFmtId="38" fontId="16" fillId="0" borderId="46" xfId="925" applyNumberFormat="1" applyFont="1" applyFill="1" applyBorder="1" applyAlignment="1">
      <alignment vertical="center"/>
      <protection/>
    </xf>
    <xf numFmtId="38" fontId="16" fillId="34" borderId="43" xfId="730" applyNumberFormat="1" applyFont="1" applyFill="1" applyBorder="1" applyAlignment="1">
      <alignment vertical="center"/>
    </xf>
    <xf numFmtId="38" fontId="16" fillId="34" borderId="36" xfId="730" applyNumberFormat="1" applyFont="1" applyFill="1" applyBorder="1" applyAlignment="1">
      <alignment vertical="center"/>
    </xf>
    <xf numFmtId="38" fontId="16" fillId="34" borderId="70" xfId="730" applyNumberFormat="1" applyFont="1" applyFill="1" applyBorder="1" applyAlignment="1">
      <alignment vertical="center"/>
    </xf>
    <xf numFmtId="38" fontId="16" fillId="0" borderId="44" xfId="730" applyNumberFormat="1" applyFont="1" applyBorder="1" applyAlignment="1" applyProtection="1">
      <alignment vertical="center"/>
      <protection locked="0"/>
    </xf>
    <xf numFmtId="38" fontId="16" fillId="0" borderId="42" xfId="730" applyNumberFormat="1" applyFont="1" applyBorder="1" applyAlignment="1" applyProtection="1">
      <alignment vertical="center"/>
      <protection locked="0"/>
    </xf>
    <xf numFmtId="38" fontId="16" fillId="0" borderId="46" xfId="730" applyNumberFormat="1" applyFont="1" applyBorder="1" applyAlignment="1" applyProtection="1">
      <alignment vertical="center"/>
      <protection locked="0"/>
    </xf>
    <xf numFmtId="38" fontId="0" fillId="0" borderId="82" xfId="925" applyNumberFormat="1" applyFont="1" applyFill="1" applyBorder="1" applyAlignment="1">
      <alignment vertical="center"/>
      <protection/>
    </xf>
    <xf numFmtId="38" fontId="0" fillId="0" borderId="14" xfId="925" applyNumberFormat="1" applyFont="1" applyFill="1" applyBorder="1" applyAlignment="1">
      <alignment vertical="center"/>
      <protection/>
    </xf>
    <xf numFmtId="38" fontId="15" fillId="0" borderId="14" xfId="925" applyNumberFormat="1" applyFont="1" applyFill="1" applyBorder="1" applyAlignment="1">
      <alignment vertical="center"/>
      <protection/>
    </xf>
    <xf numFmtId="38" fontId="15" fillId="0" borderId="83" xfId="925" applyNumberFormat="1" applyFont="1" applyFill="1" applyBorder="1" applyAlignment="1">
      <alignment vertical="center"/>
      <protection/>
    </xf>
    <xf numFmtId="0" fontId="3" fillId="0" borderId="91" xfId="925" applyFont="1" applyBorder="1" applyAlignment="1">
      <alignment vertical="center"/>
      <protection/>
    </xf>
    <xf numFmtId="38" fontId="15" fillId="0" borderId="84" xfId="925" applyNumberFormat="1" applyFont="1" applyFill="1" applyBorder="1" applyAlignment="1">
      <alignment vertical="center"/>
      <protection/>
    </xf>
    <xf numFmtId="38" fontId="0" fillId="0" borderId="92" xfId="925" applyNumberFormat="1" applyFont="1" applyFill="1" applyBorder="1" applyAlignment="1">
      <alignment vertical="center"/>
      <protection/>
    </xf>
    <xf numFmtId="38" fontId="0" fillId="0" borderId="51" xfId="925" applyNumberFormat="1" applyFont="1" applyFill="1" applyBorder="1" applyAlignment="1">
      <alignment vertical="center"/>
      <protection/>
    </xf>
    <xf numFmtId="38" fontId="15" fillId="0" borderId="51" xfId="925" applyNumberFormat="1" applyFont="1" applyFill="1" applyBorder="1" applyAlignment="1">
      <alignment vertical="center"/>
      <protection/>
    </xf>
    <xf numFmtId="38" fontId="15" fillId="0" borderId="50" xfId="925" applyNumberFormat="1" applyFont="1" applyFill="1" applyBorder="1" applyAlignment="1">
      <alignment vertical="center"/>
      <protection/>
    </xf>
    <xf numFmtId="0" fontId="16" fillId="0" borderId="51" xfId="925" applyFont="1" applyBorder="1" applyAlignment="1">
      <alignment horizontal="center" vertical="center"/>
      <protection/>
    </xf>
    <xf numFmtId="38" fontId="15" fillId="0" borderId="93" xfId="925" applyNumberFormat="1" applyFont="1" applyFill="1" applyBorder="1" applyAlignment="1">
      <alignment vertical="center"/>
      <protection/>
    </xf>
    <xf numFmtId="38" fontId="16" fillId="0" borderId="59" xfId="730" applyNumberFormat="1" applyFont="1" applyBorder="1" applyAlignment="1" applyProtection="1">
      <alignment vertical="center"/>
      <protection locked="0"/>
    </xf>
    <xf numFmtId="38" fontId="16" fillId="0" borderId="52" xfId="730" applyNumberFormat="1" applyFont="1" applyBorder="1" applyAlignment="1" applyProtection="1">
      <alignment vertical="center"/>
      <protection locked="0"/>
    </xf>
    <xf numFmtId="38" fontId="16" fillId="0" borderId="49" xfId="730" applyNumberFormat="1" applyFont="1" applyBorder="1" applyAlignment="1" applyProtection="1">
      <alignment vertical="center"/>
      <protection locked="0"/>
    </xf>
    <xf numFmtId="38" fontId="16" fillId="0" borderId="50" xfId="730" applyNumberFormat="1" applyFont="1" applyBorder="1" applyAlignment="1" applyProtection="1">
      <alignment vertical="center"/>
      <protection locked="0"/>
    </xf>
    <xf numFmtId="0" fontId="3" fillId="0" borderId="94" xfId="925" applyFont="1" applyBorder="1" applyAlignment="1">
      <alignment horizontal="right" vertical="center"/>
      <protection/>
    </xf>
    <xf numFmtId="0" fontId="3" fillId="0" borderId="95" xfId="925" applyFont="1" applyBorder="1" applyAlignment="1">
      <alignment horizontal="right" vertical="center"/>
      <protection/>
    </xf>
    <xf numFmtId="0" fontId="3" fillId="0" borderId="62" xfId="925" applyFont="1" applyBorder="1" applyAlignment="1">
      <alignment horizontal="right" vertical="center"/>
      <protection/>
    </xf>
    <xf numFmtId="0" fontId="15" fillId="0" borderId="63" xfId="925" applyFont="1" applyBorder="1" applyAlignment="1">
      <alignment vertical="center"/>
      <protection/>
    </xf>
    <xf numFmtId="38" fontId="16" fillId="34" borderId="96" xfId="730" applyNumberFormat="1" applyFont="1" applyFill="1" applyBorder="1" applyAlignment="1">
      <alignment vertical="center"/>
    </xf>
    <xf numFmtId="38" fontId="16" fillId="34" borderId="97" xfId="730" applyNumberFormat="1" applyFont="1" applyFill="1" applyBorder="1" applyAlignment="1">
      <alignment vertical="center"/>
    </xf>
    <xf numFmtId="38" fontId="16" fillId="34" borderId="98" xfId="730" applyNumberFormat="1" applyFont="1" applyFill="1" applyBorder="1" applyAlignment="1">
      <alignment vertical="center"/>
    </xf>
    <xf numFmtId="38" fontId="16" fillId="34" borderId="99" xfId="730" applyNumberFormat="1" applyFont="1" applyFill="1" applyBorder="1" applyAlignment="1">
      <alignment vertical="center"/>
    </xf>
    <xf numFmtId="0" fontId="3" fillId="0" borderId="100" xfId="925" applyFont="1" applyBorder="1" applyAlignment="1">
      <alignment vertical="center"/>
      <protection/>
    </xf>
    <xf numFmtId="0" fontId="16" fillId="0" borderId="100" xfId="925" applyFont="1" applyBorder="1" applyAlignment="1">
      <alignment vertical="center"/>
      <protection/>
    </xf>
    <xf numFmtId="0" fontId="16" fillId="0" borderId="97" xfId="925" applyFont="1" applyBorder="1" applyAlignment="1">
      <alignment vertical="center"/>
      <protection/>
    </xf>
    <xf numFmtId="0" fontId="16" fillId="0" borderId="101" xfId="925" applyFont="1" applyBorder="1" applyAlignment="1">
      <alignment horizontal="center" vertical="center"/>
      <protection/>
    </xf>
    <xf numFmtId="38" fontId="16" fillId="34" borderId="102" xfId="730" applyNumberFormat="1" applyFont="1" applyFill="1" applyBorder="1" applyAlignment="1">
      <alignment vertical="center"/>
    </xf>
    <xf numFmtId="38" fontId="16" fillId="34" borderId="47" xfId="730" applyNumberFormat="1" applyFont="1" applyFill="1" applyBorder="1" applyAlignment="1">
      <alignment vertical="center"/>
    </xf>
    <xf numFmtId="0" fontId="16" fillId="0" borderId="45" xfId="925" applyFont="1" applyBorder="1" applyAlignment="1">
      <alignment vertical="center"/>
      <protection/>
    </xf>
    <xf numFmtId="38" fontId="16" fillId="0" borderId="103" xfId="730" applyNumberFormat="1" applyFont="1" applyFill="1" applyBorder="1" applyAlignment="1" applyProtection="1">
      <alignment vertical="center"/>
      <protection locked="0"/>
    </xf>
    <xf numFmtId="38" fontId="16" fillId="0" borderId="31" xfId="730" applyNumberFormat="1" applyFont="1" applyFill="1" applyBorder="1" applyAlignment="1" applyProtection="1">
      <alignment vertical="center"/>
      <protection locked="0"/>
    </xf>
    <xf numFmtId="38" fontId="16" fillId="0" borderId="29" xfId="730" applyNumberFormat="1" applyFont="1" applyFill="1" applyBorder="1" applyAlignment="1" applyProtection="1">
      <alignment vertical="center"/>
      <protection locked="0"/>
    </xf>
    <xf numFmtId="38" fontId="16" fillId="0" borderId="83" xfId="730" applyNumberFormat="1" applyFont="1" applyFill="1" applyBorder="1" applyAlignment="1" applyProtection="1">
      <alignment vertical="center"/>
      <protection locked="0"/>
    </xf>
    <xf numFmtId="0" fontId="16" fillId="0" borderId="104" xfId="925" applyFont="1" applyBorder="1" applyAlignment="1">
      <alignment vertical="center"/>
      <protection/>
    </xf>
    <xf numFmtId="0" fontId="15" fillId="0" borderId="77" xfId="925" applyFont="1" applyBorder="1" applyAlignment="1">
      <alignment vertical="center"/>
      <protection/>
    </xf>
    <xf numFmtId="38" fontId="16" fillId="0" borderId="91" xfId="730" applyNumberFormat="1" applyFont="1" applyBorder="1" applyAlignment="1" applyProtection="1">
      <alignment vertical="center"/>
      <protection locked="0"/>
    </xf>
    <xf numFmtId="38" fontId="16" fillId="0" borderId="2" xfId="730" applyNumberFormat="1" applyFont="1" applyBorder="1" applyAlignment="1" applyProtection="1">
      <alignment vertical="center"/>
      <protection locked="0"/>
    </xf>
    <xf numFmtId="0" fontId="32" fillId="33" borderId="0" xfId="926" applyFill="1" applyBorder="1">
      <alignment vertical="center"/>
      <protection/>
    </xf>
    <xf numFmtId="0" fontId="32" fillId="33" borderId="39" xfId="926" applyFill="1" applyBorder="1">
      <alignment vertical="center"/>
      <protection/>
    </xf>
    <xf numFmtId="0" fontId="32" fillId="33" borderId="40" xfId="926" applyFill="1" applyBorder="1">
      <alignment vertical="center"/>
      <protection/>
    </xf>
    <xf numFmtId="0" fontId="32" fillId="33" borderId="41" xfId="926" applyFill="1" applyBorder="1">
      <alignment vertical="center"/>
      <protection/>
    </xf>
    <xf numFmtId="0" fontId="32" fillId="33" borderId="16" xfId="926" applyFill="1" applyBorder="1">
      <alignment vertical="center"/>
      <protection/>
    </xf>
    <xf numFmtId="0" fontId="32" fillId="33" borderId="17" xfId="926" applyFill="1" applyBorder="1">
      <alignment vertical="center"/>
      <protection/>
    </xf>
    <xf numFmtId="38" fontId="16" fillId="0" borderId="90" xfId="730" applyNumberFormat="1" applyFont="1" applyBorder="1" applyAlignment="1">
      <alignment vertical="center"/>
    </xf>
    <xf numFmtId="38" fontId="16" fillId="0" borderId="0" xfId="730" applyNumberFormat="1" applyFont="1" applyBorder="1" applyAlignment="1">
      <alignment vertical="center"/>
    </xf>
    <xf numFmtId="38" fontId="16" fillId="0" borderId="70" xfId="730" applyNumberFormat="1" applyFont="1" applyBorder="1" applyAlignment="1">
      <alignment vertical="center"/>
    </xf>
    <xf numFmtId="38" fontId="16" fillId="0" borderId="89" xfId="730" applyNumberFormat="1" applyFont="1" applyBorder="1" applyAlignment="1">
      <alignment vertical="center"/>
    </xf>
    <xf numFmtId="38" fontId="16" fillId="0" borderId="47" xfId="730" applyNumberFormat="1" applyFont="1" applyBorder="1" applyAlignment="1">
      <alignment vertical="center"/>
    </xf>
    <xf numFmtId="38" fontId="16" fillId="0" borderId="88" xfId="730" applyNumberFormat="1" applyFont="1" applyBorder="1" applyAlignment="1" applyProtection="1">
      <alignment vertical="center"/>
      <protection locked="0"/>
    </xf>
    <xf numFmtId="38" fontId="16" fillId="0" borderId="14" xfId="730" applyNumberFormat="1" applyFont="1" applyBorder="1" applyAlignment="1" applyProtection="1">
      <alignment vertical="center"/>
      <protection locked="0"/>
    </xf>
    <xf numFmtId="38" fontId="16" fillId="0" borderId="105" xfId="730" applyNumberFormat="1" applyFont="1" applyBorder="1" applyAlignment="1" applyProtection="1">
      <alignment vertical="center"/>
      <protection locked="0"/>
    </xf>
    <xf numFmtId="38" fontId="16" fillId="0" borderId="83" xfId="730" applyNumberFormat="1" applyFont="1" applyBorder="1" applyAlignment="1" applyProtection="1">
      <alignment vertical="center"/>
      <protection locked="0"/>
    </xf>
    <xf numFmtId="38" fontId="16" fillId="0" borderId="88" xfId="730" applyNumberFormat="1" applyFont="1" applyBorder="1" applyAlignment="1">
      <alignment vertical="center"/>
    </xf>
    <xf numFmtId="38" fontId="16" fillId="0" borderId="14" xfId="730" applyNumberFormat="1" applyFont="1" applyBorder="1" applyAlignment="1">
      <alignment vertical="center"/>
    </xf>
    <xf numFmtId="38" fontId="16" fillId="0" borderId="83" xfId="730" applyNumberFormat="1" applyFont="1" applyBorder="1" applyAlignment="1">
      <alignment vertical="center"/>
    </xf>
    <xf numFmtId="0" fontId="16" fillId="0" borderId="105" xfId="925" applyFont="1" applyBorder="1" applyAlignment="1">
      <alignment vertical="center"/>
      <protection/>
    </xf>
    <xf numFmtId="38" fontId="16" fillId="34" borderId="103" xfId="730" applyNumberFormat="1" applyFont="1" applyFill="1" applyBorder="1" applyAlignment="1">
      <alignment vertical="center"/>
    </xf>
    <xf numFmtId="0" fontId="32" fillId="33" borderId="0" xfId="924" applyFill="1" applyBorder="1">
      <alignment vertical="center"/>
      <protection/>
    </xf>
    <xf numFmtId="0" fontId="32" fillId="33" borderId="16" xfId="924" applyFill="1" applyBorder="1">
      <alignment vertical="center"/>
      <protection/>
    </xf>
    <xf numFmtId="0" fontId="32" fillId="33" borderId="17" xfId="924" applyFill="1" applyBorder="1">
      <alignment vertical="center"/>
      <protection/>
    </xf>
    <xf numFmtId="38" fontId="16" fillId="0" borderId="88" xfId="730" applyNumberFormat="1" applyFont="1" applyFill="1" applyBorder="1" applyAlignment="1">
      <alignment vertical="center"/>
    </xf>
    <xf numFmtId="38" fontId="16" fillId="0" borderId="14" xfId="730" applyNumberFormat="1" applyFont="1" applyFill="1" applyBorder="1" applyAlignment="1">
      <alignment vertical="center"/>
    </xf>
    <xf numFmtId="38" fontId="16" fillId="0" borderId="83" xfId="730" applyNumberFormat="1" applyFont="1" applyFill="1" applyBorder="1" applyAlignment="1">
      <alignment vertical="center"/>
    </xf>
    <xf numFmtId="0" fontId="3" fillId="0" borderId="88" xfId="925" applyFont="1" applyFill="1" applyBorder="1" applyAlignment="1">
      <alignment vertical="center"/>
      <protection/>
    </xf>
    <xf numFmtId="0" fontId="16" fillId="0" borderId="14" xfId="925" applyFont="1" applyFill="1" applyBorder="1" applyAlignment="1">
      <alignment vertical="center"/>
      <protection/>
    </xf>
    <xf numFmtId="0" fontId="16" fillId="0" borderId="35" xfId="925" applyFont="1" applyFill="1" applyBorder="1" applyAlignment="1">
      <alignment vertical="center"/>
      <protection/>
    </xf>
    <xf numFmtId="0" fontId="16" fillId="0" borderId="36" xfId="925" applyFont="1" applyFill="1" applyBorder="1" applyAlignment="1">
      <alignment vertical="center"/>
      <protection/>
    </xf>
    <xf numFmtId="38" fontId="16" fillId="0" borderId="89" xfId="730" applyNumberFormat="1" applyFont="1" applyFill="1" applyBorder="1" applyAlignment="1">
      <alignment vertical="center"/>
    </xf>
    <xf numFmtId="38" fontId="16" fillId="0" borderId="47" xfId="730" applyNumberFormat="1" applyFont="1" applyFill="1" applyBorder="1" applyAlignment="1">
      <alignment vertical="center"/>
    </xf>
    <xf numFmtId="38" fontId="16" fillId="0" borderId="46" xfId="730" applyNumberFormat="1" applyFont="1" applyFill="1" applyBorder="1" applyAlignment="1">
      <alignment vertical="center"/>
    </xf>
    <xf numFmtId="0" fontId="3" fillId="0" borderId="89" xfId="925" applyFont="1" applyFill="1" applyBorder="1" applyAlignment="1">
      <alignment vertical="center"/>
      <protection/>
    </xf>
    <xf numFmtId="0" fontId="16" fillId="0" borderId="47" xfId="925" applyFont="1" applyFill="1" applyBorder="1" applyAlignment="1">
      <alignment vertical="center"/>
      <protection/>
    </xf>
    <xf numFmtId="0" fontId="16" fillId="0" borderId="44" xfId="925" applyFont="1" applyFill="1" applyBorder="1" applyAlignment="1">
      <alignment vertical="center"/>
      <protection/>
    </xf>
    <xf numFmtId="0" fontId="32" fillId="33" borderId="0" xfId="922" applyFill="1" applyBorder="1">
      <alignment vertical="center"/>
      <protection/>
    </xf>
    <xf numFmtId="0" fontId="32" fillId="33" borderId="16" xfId="922" applyFill="1" applyBorder="1">
      <alignment vertical="center"/>
      <protection/>
    </xf>
    <xf numFmtId="0" fontId="32" fillId="33" borderId="17" xfId="922" applyFill="1" applyBorder="1">
      <alignment vertical="center"/>
      <protection/>
    </xf>
    <xf numFmtId="38" fontId="16" fillId="34" borderId="91" xfId="730" applyNumberFormat="1" applyFont="1" applyFill="1" applyBorder="1" applyAlignment="1">
      <alignment vertical="center"/>
    </xf>
    <xf numFmtId="38" fontId="16" fillId="0" borderId="106" xfId="730" applyNumberFormat="1" applyFont="1" applyBorder="1" applyAlignment="1" applyProtection="1">
      <alignment vertical="center"/>
      <protection locked="0"/>
    </xf>
    <xf numFmtId="38" fontId="16" fillId="0" borderId="50" xfId="730" applyNumberFormat="1" applyFont="1" applyFill="1" applyBorder="1" applyAlignment="1" applyProtection="1">
      <alignment vertical="center"/>
      <protection locked="0"/>
    </xf>
    <xf numFmtId="0" fontId="32" fillId="33" borderId="37" xfId="922" applyFill="1" applyBorder="1">
      <alignment vertical="center"/>
      <protection/>
    </xf>
    <xf numFmtId="0" fontId="32" fillId="33" borderId="15" xfId="922" applyFill="1" applyBorder="1">
      <alignment vertical="center"/>
      <protection/>
    </xf>
    <xf numFmtId="0" fontId="32" fillId="33" borderId="38" xfId="922" applyFill="1" applyBorder="1">
      <alignment vertical="center"/>
      <protection/>
    </xf>
    <xf numFmtId="0" fontId="16" fillId="0" borderId="0" xfId="925" applyFont="1" applyFill="1" applyBorder="1" applyAlignment="1">
      <alignment horizontal="center" vertical="center"/>
      <protection/>
    </xf>
    <xf numFmtId="0" fontId="16" fillId="0" borderId="0" xfId="925" applyFont="1" applyFill="1" applyBorder="1" applyAlignment="1">
      <alignment vertical="center"/>
      <protection/>
    </xf>
    <xf numFmtId="0" fontId="3" fillId="0" borderId="43" xfId="925" applyFont="1" applyBorder="1" applyAlignment="1">
      <alignment horizontal="right" vertical="center"/>
      <protection/>
    </xf>
    <xf numFmtId="0" fontId="3" fillId="0" borderId="0" xfId="925" applyFont="1" applyBorder="1" applyAlignment="1">
      <alignment horizontal="right" vertical="center"/>
      <protection/>
    </xf>
    <xf numFmtId="0" fontId="3" fillId="0" borderId="61" xfId="925" applyFont="1" applyBorder="1" applyAlignment="1">
      <alignment horizontal="right" vertical="center"/>
      <protection/>
    </xf>
    <xf numFmtId="0" fontId="3" fillId="0" borderId="70" xfId="925" applyFont="1" applyBorder="1" applyAlignment="1">
      <alignment horizontal="right" vertical="center"/>
      <protection/>
    </xf>
    <xf numFmtId="0" fontId="0" fillId="0" borderId="0" xfId="925" applyFont="1" applyFill="1" applyBorder="1" applyAlignment="1">
      <alignment vertical="center"/>
      <protection/>
    </xf>
    <xf numFmtId="0" fontId="16" fillId="0" borderId="107" xfId="925" applyFont="1" applyBorder="1" applyAlignment="1">
      <alignment vertical="center"/>
      <protection/>
    </xf>
    <xf numFmtId="179" fontId="0" fillId="0" borderId="0" xfId="726" applyNumberFormat="1" applyFont="1" applyFill="1" applyAlignment="1">
      <alignment horizontal="right" vertical="center"/>
    </xf>
    <xf numFmtId="38" fontId="5" fillId="0" borderId="0" xfId="726" applyFont="1" applyFill="1" applyBorder="1" applyAlignment="1">
      <alignment horizontal="left" vertical="center" readingOrder="1"/>
    </xf>
    <xf numFmtId="38" fontId="0" fillId="0" borderId="47" xfId="726" applyFont="1" applyFill="1" applyBorder="1" applyAlignment="1">
      <alignment vertical="center"/>
    </xf>
    <xf numFmtId="38" fontId="0" fillId="0" borderId="70" xfId="726" applyFont="1" applyFill="1" applyBorder="1" applyAlignment="1">
      <alignment vertical="center"/>
    </xf>
    <xf numFmtId="38" fontId="0" fillId="0" borderId="13" xfId="726" applyFont="1" applyFill="1" applyBorder="1" applyAlignment="1">
      <alignment vertical="center"/>
    </xf>
    <xf numFmtId="179" fontId="0" fillId="0" borderId="0" xfId="726" applyNumberFormat="1" applyFont="1" applyFill="1" applyAlignment="1">
      <alignment vertical="center"/>
    </xf>
    <xf numFmtId="38" fontId="0" fillId="0" borderId="50" xfId="726" applyFont="1" applyFill="1" applyBorder="1" applyAlignment="1">
      <alignment vertical="center"/>
    </xf>
    <xf numFmtId="38" fontId="0" fillId="0" borderId="51" xfId="726" applyFont="1" applyFill="1" applyBorder="1" applyAlignment="1">
      <alignment vertical="center"/>
    </xf>
    <xf numFmtId="38" fontId="0" fillId="0" borderId="13" xfId="726" applyFont="1" applyFill="1" applyBorder="1" applyAlignment="1">
      <alignment horizontal="center" vertical="center" wrapText="1"/>
    </xf>
    <xf numFmtId="38" fontId="0" fillId="0" borderId="13" xfId="726" applyFont="1" applyFill="1" applyBorder="1" applyAlignment="1">
      <alignment horizontal="center" vertical="center"/>
    </xf>
    <xf numFmtId="179" fontId="0" fillId="0" borderId="108" xfId="726" applyNumberFormat="1" applyFont="1" applyFill="1" applyBorder="1" applyAlignment="1">
      <alignment horizontal="right" vertical="center"/>
    </xf>
    <xf numFmtId="179" fontId="0" fillId="0" borderId="90" xfId="726" applyNumberFormat="1" applyFont="1" applyFill="1" applyBorder="1" applyAlignment="1">
      <alignment vertical="center"/>
    </xf>
    <xf numFmtId="38" fontId="0" fillId="0" borderId="0" xfId="726" applyFont="1" applyFill="1" applyBorder="1" applyAlignment="1">
      <alignment vertical="center" wrapText="1"/>
    </xf>
    <xf numFmtId="38" fontId="0" fillId="0" borderId="109" xfId="726" applyFont="1" applyFill="1" applyBorder="1" applyAlignment="1">
      <alignment vertical="center"/>
    </xf>
    <xf numFmtId="38" fontId="0" fillId="0" borderId="62" xfId="726" applyFont="1" applyFill="1" applyBorder="1" applyAlignment="1">
      <alignment vertical="center"/>
    </xf>
    <xf numFmtId="38" fontId="0" fillId="0" borderId="63" xfId="726" applyFont="1" applyFill="1" applyBorder="1" applyAlignment="1">
      <alignment vertical="center"/>
    </xf>
    <xf numFmtId="38" fontId="0" fillId="0" borderId="0" xfId="726" applyFont="1" applyFill="1" applyAlignment="1">
      <alignment horizontal="center" vertical="center"/>
    </xf>
    <xf numFmtId="38" fontId="0" fillId="0" borderId="0" xfId="726" applyFont="1" applyFill="1" applyBorder="1" applyAlignment="1">
      <alignment horizontal="center" vertical="center" wrapText="1"/>
    </xf>
    <xf numFmtId="38" fontId="12" fillId="0" borderId="0" xfId="726" applyFont="1" applyFill="1" applyAlignment="1">
      <alignment horizontal="center" vertical="center"/>
    </xf>
  </cellXfs>
  <cellStyles count="939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3" xfId="30"/>
    <cellStyle name="20% - アクセント 1 4" xfId="31"/>
    <cellStyle name="20% - アクセント 1 5" xfId="32"/>
    <cellStyle name="20% - アクセント 1 6" xfId="33"/>
    <cellStyle name="20% - アクセント 1 7" xfId="34"/>
    <cellStyle name="20% - アクセント 1 8" xfId="35"/>
    <cellStyle name="20% - アクセント 1 9" xfId="36"/>
    <cellStyle name="20% - アクセント 2" xfId="37"/>
    <cellStyle name="20% - アクセント 2 10" xfId="38"/>
    <cellStyle name="20% - アクセント 2 11" xfId="39"/>
    <cellStyle name="20% - アクセント 2 12" xfId="40"/>
    <cellStyle name="20% - アクセント 2 13" xfId="41"/>
    <cellStyle name="20% - アクセント 2 14" xfId="42"/>
    <cellStyle name="20% - アクセント 2 15" xfId="43"/>
    <cellStyle name="20% - アクセント 2 16" xfId="44"/>
    <cellStyle name="20% - アクセント 2 17" xfId="45"/>
    <cellStyle name="20% - アクセント 2 18" xfId="46"/>
    <cellStyle name="20% - アクセント 2 19" xfId="47"/>
    <cellStyle name="20% - アクセント 2 2" xfId="48"/>
    <cellStyle name="20% - アクセント 2 20" xfId="49"/>
    <cellStyle name="20% - アクセント 2 21" xfId="50"/>
    <cellStyle name="20% - アクセント 2 22" xfId="51"/>
    <cellStyle name="20% - アクセント 2 3" xfId="52"/>
    <cellStyle name="20% - アクセント 2 4" xfId="53"/>
    <cellStyle name="20% - アクセント 2 5" xfId="54"/>
    <cellStyle name="20% - アクセント 2 6" xfId="55"/>
    <cellStyle name="20% - アクセント 2 7" xfId="56"/>
    <cellStyle name="20% - アクセント 2 8" xfId="57"/>
    <cellStyle name="20% - アクセント 2 9" xfId="58"/>
    <cellStyle name="20% - アクセント 3" xfId="59"/>
    <cellStyle name="20% - アクセント 3 10" xfId="60"/>
    <cellStyle name="20% - アクセント 3 11" xfId="61"/>
    <cellStyle name="20% - アクセント 3 12" xfId="62"/>
    <cellStyle name="20% - アクセント 3 13" xfId="63"/>
    <cellStyle name="20% - アクセント 3 14" xfId="64"/>
    <cellStyle name="20% - アクセント 3 15" xfId="65"/>
    <cellStyle name="20% - アクセント 3 16" xfId="66"/>
    <cellStyle name="20% - アクセント 3 17" xfId="67"/>
    <cellStyle name="20% - アクセント 3 18" xfId="68"/>
    <cellStyle name="20% - アクセント 3 19" xfId="69"/>
    <cellStyle name="20% - アクセント 3 2" xfId="70"/>
    <cellStyle name="20% - アクセント 3 20" xfId="71"/>
    <cellStyle name="20% - アクセント 3 21" xfId="72"/>
    <cellStyle name="20% - アクセント 3 22" xfId="73"/>
    <cellStyle name="20% - アクセント 3 3" xfId="74"/>
    <cellStyle name="20% - アクセント 3 4" xfId="75"/>
    <cellStyle name="20% - アクセント 3 5" xfId="76"/>
    <cellStyle name="20% - アクセント 3 6" xfId="77"/>
    <cellStyle name="20% - アクセント 3 7" xfId="78"/>
    <cellStyle name="20% - アクセント 3 8" xfId="79"/>
    <cellStyle name="20% - アクセント 3 9" xfId="80"/>
    <cellStyle name="20% - アクセント 4" xfId="81"/>
    <cellStyle name="20% - アクセント 4 10" xfId="82"/>
    <cellStyle name="20% - アクセント 4 11" xfId="83"/>
    <cellStyle name="20% - アクセント 4 12" xfId="84"/>
    <cellStyle name="20% - アクセント 4 13" xfId="85"/>
    <cellStyle name="20% - アクセント 4 14" xfId="86"/>
    <cellStyle name="20% - アクセント 4 15" xfId="87"/>
    <cellStyle name="20% - アクセント 4 16" xfId="88"/>
    <cellStyle name="20% - アクセント 4 17" xfId="89"/>
    <cellStyle name="20% - アクセント 4 18" xfId="90"/>
    <cellStyle name="20% - アクセント 4 19" xfId="91"/>
    <cellStyle name="20% - アクセント 4 2" xfId="92"/>
    <cellStyle name="20% - アクセント 4 20" xfId="93"/>
    <cellStyle name="20% - アクセント 4 21" xfId="94"/>
    <cellStyle name="20% - アクセント 4 22" xfId="95"/>
    <cellStyle name="20% - アクセント 4 3" xfId="96"/>
    <cellStyle name="20% - アクセント 4 4" xfId="97"/>
    <cellStyle name="20% - アクセント 4 5" xfId="98"/>
    <cellStyle name="20% - アクセント 4 6" xfId="99"/>
    <cellStyle name="20% - アクセント 4 7" xfId="100"/>
    <cellStyle name="20% - アクセント 4 8" xfId="101"/>
    <cellStyle name="20% - アクセント 4 9" xfId="102"/>
    <cellStyle name="20% - アクセント 5" xfId="103"/>
    <cellStyle name="20% - アクセント 5 10" xfId="104"/>
    <cellStyle name="20% - アクセント 5 11" xfId="105"/>
    <cellStyle name="20% - アクセント 5 12" xfId="106"/>
    <cellStyle name="20% - アクセント 5 13" xfId="107"/>
    <cellStyle name="20% - アクセント 5 14" xfId="108"/>
    <cellStyle name="20% - アクセント 5 15" xfId="109"/>
    <cellStyle name="20% - アクセント 5 16" xfId="110"/>
    <cellStyle name="20% - アクセント 5 17" xfId="111"/>
    <cellStyle name="20% - アクセント 5 18" xfId="112"/>
    <cellStyle name="20% - アクセント 5 19" xfId="113"/>
    <cellStyle name="20% - アクセント 5 2" xfId="114"/>
    <cellStyle name="20% - アクセント 5 20" xfId="115"/>
    <cellStyle name="20% - アクセント 5 21" xfId="116"/>
    <cellStyle name="20% - アクセント 5 22" xfId="117"/>
    <cellStyle name="20% - アクセント 5 3" xfId="118"/>
    <cellStyle name="20% - アクセント 5 4" xfId="119"/>
    <cellStyle name="20% - アクセント 5 5" xfId="120"/>
    <cellStyle name="20% - アクセント 5 6" xfId="121"/>
    <cellStyle name="20% - アクセント 5 7" xfId="122"/>
    <cellStyle name="20% - アクセント 5 8" xfId="123"/>
    <cellStyle name="20% - アクセント 5 9" xfId="124"/>
    <cellStyle name="20% - アクセント 6" xfId="125"/>
    <cellStyle name="20% - アクセント 6 10" xfId="126"/>
    <cellStyle name="20% - アクセント 6 11" xfId="127"/>
    <cellStyle name="20% - アクセント 6 12" xfId="128"/>
    <cellStyle name="20% - アクセント 6 13" xfId="129"/>
    <cellStyle name="20% - アクセント 6 14" xfId="130"/>
    <cellStyle name="20% - アクセント 6 15" xfId="131"/>
    <cellStyle name="20% - アクセント 6 16" xfId="132"/>
    <cellStyle name="20% - アクセント 6 17" xfId="133"/>
    <cellStyle name="20% - アクセント 6 18" xfId="134"/>
    <cellStyle name="20% - アクセント 6 19" xfId="135"/>
    <cellStyle name="20% - アクセント 6 2" xfId="136"/>
    <cellStyle name="20% - アクセント 6 20" xfId="137"/>
    <cellStyle name="20% - アクセント 6 21" xfId="138"/>
    <cellStyle name="20% - アクセント 6 22" xfId="139"/>
    <cellStyle name="20% - アクセント 6 3" xfId="140"/>
    <cellStyle name="20% - アクセント 6 4" xfId="141"/>
    <cellStyle name="20% - アクセント 6 5" xfId="142"/>
    <cellStyle name="20% - アクセント 6 6" xfId="143"/>
    <cellStyle name="20% - アクセント 6 7" xfId="144"/>
    <cellStyle name="20% - アクセント 6 8" xfId="145"/>
    <cellStyle name="20% - アクセント 6 9" xfId="146"/>
    <cellStyle name="40% - アクセント 1" xfId="147"/>
    <cellStyle name="40% - アクセント 1 10" xfId="148"/>
    <cellStyle name="40% - アクセント 1 11" xfId="149"/>
    <cellStyle name="40% - アクセント 1 12" xfId="150"/>
    <cellStyle name="40% - アクセント 1 13" xfId="151"/>
    <cellStyle name="40% - アクセント 1 14" xfId="152"/>
    <cellStyle name="40% - アクセント 1 15" xfId="153"/>
    <cellStyle name="40% - アクセント 1 16" xfId="154"/>
    <cellStyle name="40% - アクセント 1 17" xfId="155"/>
    <cellStyle name="40% - アクセント 1 18" xfId="156"/>
    <cellStyle name="40% - アクセント 1 19" xfId="157"/>
    <cellStyle name="40% - アクセント 1 2" xfId="158"/>
    <cellStyle name="40% - アクセント 1 20" xfId="159"/>
    <cellStyle name="40% - アクセント 1 21" xfId="160"/>
    <cellStyle name="40% - アクセント 1 22" xfId="161"/>
    <cellStyle name="40% - アクセント 1 3" xfId="162"/>
    <cellStyle name="40% - アクセント 1 4" xfId="163"/>
    <cellStyle name="40% - アクセント 1 5" xfId="164"/>
    <cellStyle name="40% - アクセント 1 6" xfId="165"/>
    <cellStyle name="40% - アクセント 1 7" xfId="166"/>
    <cellStyle name="40% - アクセント 1 8" xfId="167"/>
    <cellStyle name="40% - アクセント 1 9" xfId="168"/>
    <cellStyle name="40% - アクセント 2" xfId="169"/>
    <cellStyle name="40% - アクセント 2 10" xfId="170"/>
    <cellStyle name="40% - アクセント 2 11" xfId="171"/>
    <cellStyle name="40% - アクセント 2 12" xfId="172"/>
    <cellStyle name="40% - アクセント 2 13" xfId="173"/>
    <cellStyle name="40% - アクセント 2 14" xfId="174"/>
    <cellStyle name="40% - アクセント 2 15" xfId="175"/>
    <cellStyle name="40% - アクセント 2 16" xfId="176"/>
    <cellStyle name="40% - アクセント 2 17" xfId="177"/>
    <cellStyle name="40% - アクセント 2 18" xfId="178"/>
    <cellStyle name="40% - アクセント 2 19" xfId="179"/>
    <cellStyle name="40% - アクセント 2 2" xfId="180"/>
    <cellStyle name="40% - アクセント 2 20" xfId="181"/>
    <cellStyle name="40% - アクセント 2 21" xfId="182"/>
    <cellStyle name="40% - アクセント 2 22" xfId="183"/>
    <cellStyle name="40% - アクセント 2 3" xfId="184"/>
    <cellStyle name="40% - アクセント 2 4" xfId="185"/>
    <cellStyle name="40% - アクセント 2 5" xfId="186"/>
    <cellStyle name="40% - アクセント 2 6" xfId="187"/>
    <cellStyle name="40% - アクセント 2 7" xfId="188"/>
    <cellStyle name="40% - アクセント 2 8" xfId="189"/>
    <cellStyle name="40% - アクセント 2 9" xfId="190"/>
    <cellStyle name="40% - アクセント 3" xfId="191"/>
    <cellStyle name="40% - アクセント 3 10" xfId="192"/>
    <cellStyle name="40% - アクセント 3 11" xfId="193"/>
    <cellStyle name="40% - アクセント 3 12" xfId="194"/>
    <cellStyle name="40% - アクセント 3 13" xfId="195"/>
    <cellStyle name="40% - アクセント 3 14" xfId="196"/>
    <cellStyle name="40% - アクセント 3 15" xfId="197"/>
    <cellStyle name="40% - アクセント 3 16" xfId="198"/>
    <cellStyle name="40% - アクセント 3 17" xfId="199"/>
    <cellStyle name="40% - アクセント 3 18" xfId="200"/>
    <cellStyle name="40% - アクセント 3 19" xfId="201"/>
    <cellStyle name="40% - アクセント 3 2" xfId="202"/>
    <cellStyle name="40% - アクセント 3 20" xfId="203"/>
    <cellStyle name="40% - アクセント 3 21" xfId="204"/>
    <cellStyle name="40% - アクセント 3 22" xfId="205"/>
    <cellStyle name="40% - アクセント 3 3" xfId="206"/>
    <cellStyle name="40% - アクセント 3 4" xfId="207"/>
    <cellStyle name="40% - アクセント 3 5" xfId="208"/>
    <cellStyle name="40% - アクセント 3 6" xfId="209"/>
    <cellStyle name="40% - アクセント 3 7" xfId="210"/>
    <cellStyle name="40% - アクセント 3 8" xfId="211"/>
    <cellStyle name="40% - アクセント 3 9" xfId="212"/>
    <cellStyle name="40% - アクセント 4" xfId="213"/>
    <cellStyle name="40% - アクセント 4 10" xfId="214"/>
    <cellStyle name="40% - アクセント 4 11" xfId="215"/>
    <cellStyle name="40% - アクセント 4 12" xfId="216"/>
    <cellStyle name="40% - アクセント 4 13" xfId="217"/>
    <cellStyle name="40% - アクセント 4 14" xfId="218"/>
    <cellStyle name="40% - アクセント 4 15" xfId="219"/>
    <cellStyle name="40% - アクセント 4 16" xfId="220"/>
    <cellStyle name="40% - アクセント 4 17" xfId="221"/>
    <cellStyle name="40% - アクセント 4 18" xfId="222"/>
    <cellStyle name="40% - アクセント 4 19" xfId="223"/>
    <cellStyle name="40% - アクセント 4 2" xfId="224"/>
    <cellStyle name="40% - アクセント 4 20" xfId="225"/>
    <cellStyle name="40% - アクセント 4 21" xfId="226"/>
    <cellStyle name="40% - アクセント 4 22" xfId="227"/>
    <cellStyle name="40% - アクセント 4 3" xfId="228"/>
    <cellStyle name="40% - アクセント 4 4" xfId="229"/>
    <cellStyle name="40% - アクセント 4 5" xfId="230"/>
    <cellStyle name="40% - アクセント 4 6" xfId="231"/>
    <cellStyle name="40% - アクセント 4 7" xfId="232"/>
    <cellStyle name="40% - アクセント 4 8" xfId="233"/>
    <cellStyle name="40% - アクセント 4 9" xfId="234"/>
    <cellStyle name="40% - アクセント 5" xfId="235"/>
    <cellStyle name="40% - アクセント 5 10" xfId="236"/>
    <cellStyle name="40% - アクセント 5 11" xfId="237"/>
    <cellStyle name="40% - アクセント 5 12" xfId="238"/>
    <cellStyle name="40% - アクセント 5 13" xfId="239"/>
    <cellStyle name="40% - アクセント 5 14" xfId="240"/>
    <cellStyle name="40% - アクセント 5 15" xfId="241"/>
    <cellStyle name="40% - アクセント 5 16" xfId="242"/>
    <cellStyle name="40% - アクセント 5 17" xfId="243"/>
    <cellStyle name="40% - アクセント 5 18" xfId="244"/>
    <cellStyle name="40% - アクセント 5 19" xfId="245"/>
    <cellStyle name="40% - アクセント 5 2" xfId="246"/>
    <cellStyle name="40% - アクセント 5 20" xfId="247"/>
    <cellStyle name="40% - アクセント 5 21" xfId="248"/>
    <cellStyle name="40% - アクセント 5 22" xfId="249"/>
    <cellStyle name="40% - アクセント 5 3" xfId="250"/>
    <cellStyle name="40% - アクセント 5 4" xfId="251"/>
    <cellStyle name="40% - アクセント 5 5" xfId="252"/>
    <cellStyle name="40% - アクセント 5 6" xfId="253"/>
    <cellStyle name="40% - アクセント 5 7" xfId="254"/>
    <cellStyle name="40% - アクセント 5 8" xfId="255"/>
    <cellStyle name="40% - アクセント 5 9" xfId="256"/>
    <cellStyle name="40% - アクセント 6" xfId="257"/>
    <cellStyle name="40% - アクセント 6 10" xfId="258"/>
    <cellStyle name="40% - アクセント 6 11" xfId="259"/>
    <cellStyle name="40% - アクセント 6 12" xfId="260"/>
    <cellStyle name="40% - アクセント 6 13" xfId="261"/>
    <cellStyle name="40% - アクセント 6 14" xfId="262"/>
    <cellStyle name="40% - アクセント 6 15" xfId="263"/>
    <cellStyle name="40% - アクセント 6 16" xfId="264"/>
    <cellStyle name="40% - アクセント 6 17" xfId="265"/>
    <cellStyle name="40% - アクセント 6 18" xfId="266"/>
    <cellStyle name="40% - アクセント 6 19" xfId="267"/>
    <cellStyle name="40% - アクセント 6 2" xfId="268"/>
    <cellStyle name="40% - アクセント 6 20" xfId="269"/>
    <cellStyle name="40% - アクセント 6 21" xfId="270"/>
    <cellStyle name="40% - アクセント 6 22" xfId="271"/>
    <cellStyle name="40% - アクセント 6 3" xfId="272"/>
    <cellStyle name="40% - アクセント 6 4" xfId="273"/>
    <cellStyle name="40% - アクセント 6 5" xfId="274"/>
    <cellStyle name="40% - アクセント 6 6" xfId="275"/>
    <cellStyle name="40% - アクセント 6 7" xfId="276"/>
    <cellStyle name="40% - アクセント 6 8" xfId="277"/>
    <cellStyle name="40% - アクセント 6 9" xfId="278"/>
    <cellStyle name="60% - アクセント 1" xfId="279"/>
    <cellStyle name="60% - アクセント 1 10" xfId="280"/>
    <cellStyle name="60% - アクセント 1 11" xfId="281"/>
    <cellStyle name="60% - アクセント 1 12" xfId="282"/>
    <cellStyle name="60% - アクセント 1 13" xfId="283"/>
    <cellStyle name="60% - アクセント 1 14" xfId="284"/>
    <cellStyle name="60% - アクセント 1 15" xfId="285"/>
    <cellStyle name="60% - アクセント 1 16" xfId="286"/>
    <cellStyle name="60% - アクセント 1 17" xfId="287"/>
    <cellStyle name="60% - アクセント 1 18" xfId="288"/>
    <cellStyle name="60% - アクセント 1 19" xfId="289"/>
    <cellStyle name="60% - アクセント 1 2" xfId="290"/>
    <cellStyle name="60% - アクセント 1 20" xfId="291"/>
    <cellStyle name="60% - アクセント 1 21" xfId="292"/>
    <cellStyle name="60% - アクセント 1 22" xfId="293"/>
    <cellStyle name="60% - アクセント 1 3" xfId="294"/>
    <cellStyle name="60% - アクセント 1 4" xfId="295"/>
    <cellStyle name="60% - アクセント 1 5" xfId="296"/>
    <cellStyle name="60% - アクセント 1 6" xfId="297"/>
    <cellStyle name="60% - アクセント 1 7" xfId="298"/>
    <cellStyle name="60% - アクセント 1 8" xfId="299"/>
    <cellStyle name="60% - アクセント 1 9" xfId="300"/>
    <cellStyle name="60% - アクセント 2" xfId="301"/>
    <cellStyle name="60% - アクセント 2 10" xfId="302"/>
    <cellStyle name="60% - アクセント 2 11" xfId="303"/>
    <cellStyle name="60% - アクセント 2 12" xfId="304"/>
    <cellStyle name="60% - アクセント 2 13" xfId="305"/>
    <cellStyle name="60% - アクセント 2 14" xfId="306"/>
    <cellStyle name="60% - アクセント 2 15" xfId="307"/>
    <cellStyle name="60% - アクセント 2 16" xfId="308"/>
    <cellStyle name="60% - アクセント 2 17" xfId="309"/>
    <cellStyle name="60% - アクセント 2 18" xfId="310"/>
    <cellStyle name="60% - アクセント 2 19" xfId="311"/>
    <cellStyle name="60% - アクセント 2 2" xfId="312"/>
    <cellStyle name="60% - アクセント 2 20" xfId="313"/>
    <cellStyle name="60% - アクセント 2 21" xfId="314"/>
    <cellStyle name="60% - アクセント 2 22" xfId="315"/>
    <cellStyle name="60% - アクセント 2 3" xfId="316"/>
    <cellStyle name="60% - アクセント 2 4" xfId="317"/>
    <cellStyle name="60% - アクセント 2 5" xfId="318"/>
    <cellStyle name="60% - アクセント 2 6" xfId="319"/>
    <cellStyle name="60% - アクセント 2 7" xfId="320"/>
    <cellStyle name="60% - アクセント 2 8" xfId="321"/>
    <cellStyle name="60% - アクセント 2 9" xfId="322"/>
    <cellStyle name="60% - アクセント 3" xfId="323"/>
    <cellStyle name="60% - アクセント 3 10" xfId="324"/>
    <cellStyle name="60% - アクセント 3 11" xfId="325"/>
    <cellStyle name="60% - アクセント 3 12" xfId="326"/>
    <cellStyle name="60% - アクセント 3 13" xfId="327"/>
    <cellStyle name="60% - アクセント 3 14" xfId="328"/>
    <cellStyle name="60% - アクセント 3 15" xfId="329"/>
    <cellStyle name="60% - アクセント 3 16" xfId="330"/>
    <cellStyle name="60% - アクセント 3 17" xfId="331"/>
    <cellStyle name="60% - アクセント 3 18" xfId="332"/>
    <cellStyle name="60% - アクセント 3 19" xfId="333"/>
    <cellStyle name="60% - アクセント 3 2" xfId="334"/>
    <cellStyle name="60% - アクセント 3 20" xfId="335"/>
    <cellStyle name="60% - アクセント 3 21" xfId="336"/>
    <cellStyle name="60% - アクセント 3 22" xfId="337"/>
    <cellStyle name="60% - アクセント 3 3" xfId="338"/>
    <cellStyle name="60% - アクセント 3 4" xfId="339"/>
    <cellStyle name="60% - アクセント 3 5" xfId="340"/>
    <cellStyle name="60% - アクセント 3 6" xfId="341"/>
    <cellStyle name="60% - アクセント 3 7" xfId="342"/>
    <cellStyle name="60% - アクセント 3 8" xfId="343"/>
    <cellStyle name="60% - アクセント 3 9" xfId="344"/>
    <cellStyle name="60% - アクセント 4" xfId="345"/>
    <cellStyle name="60% - アクセント 4 10" xfId="346"/>
    <cellStyle name="60% - アクセント 4 11" xfId="347"/>
    <cellStyle name="60% - アクセント 4 12" xfId="348"/>
    <cellStyle name="60% - アクセント 4 13" xfId="349"/>
    <cellStyle name="60% - アクセント 4 14" xfId="350"/>
    <cellStyle name="60% - アクセント 4 15" xfId="351"/>
    <cellStyle name="60% - アクセント 4 16" xfId="352"/>
    <cellStyle name="60% - アクセント 4 17" xfId="353"/>
    <cellStyle name="60% - アクセント 4 18" xfId="354"/>
    <cellStyle name="60% - アクセント 4 19" xfId="355"/>
    <cellStyle name="60% - アクセント 4 2" xfId="356"/>
    <cellStyle name="60% - アクセント 4 20" xfId="357"/>
    <cellStyle name="60% - アクセント 4 21" xfId="358"/>
    <cellStyle name="60% - アクセント 4 22" xfId="359"/>
    <cellStyle name="60% - アクセント 4 3" xfId="360"/>
    <cellStyle name="60% - アクセント 4 4" xfId="361"/>
    <cellStyle name="60% - アクセント 4 5" xfId="362"/>
    <cellStyle name="60% - アクセント 4 6" xfId="363"/>
    <cellStyle name="60% - アクセント 4 7" xfId="364"/>
    <cellStyle name="60% - アクセント 4 8" xfId="365"/>
    <cellStyle name="60% - アクセント 4 9" xfId="366"/>
    <cellStyle name="60% - アクセント 5" xfId="367"/>
    <cellStyle name="60% - アクセント 5 10" xfId="368"/>
    <cellStyle name="60% - アクセント 5 11" xfId="369"/>
    <cellStyle name="60% - アクセント 5 12" xfId="370"/>
    <cellStyle name="60% - アクセント 5 13" xfId="371"/>
    <cellStyle name="60% - アクセント 5 14" xfId="372"/>
    <cellStyle name="60% - アクセント 5 15" xfId="373"/>
    <cellStyle name="60% - アクセント 5 16" xfId="374"/>
    <cellStyle name="60% - アクセント 5 17" xfId="375"/>
    <cellStyle name="60% - アクセント 5 18" xfId="376"/>
    <cellStyle name="60% - アクセント 5 19" xfId="377"/>
    <cellStyle name="60% - アクセント 5 2" xfId="378"/>
    <cellStyle name="60% - アクセント 5 20" xfId="379"/>
    <cellStyle name="60% - アクセント 5 21" xfId="380"/>
    <cellStyle name="60% - アクセント 5 22" xfId="381"/>
    <cellStyle name="60% - アクセント 5 3" xfId="382"/>
    <cellStyle name="60% - アクセント 5 4" xfId="383"/>
    <cellStyle name="60% - アクセント 5 5" xfId="384"/>
    <cellStyle name="60% - アクセント 5 6" xfId="385"/>
    <cellStyle name="60% - アクセント 5 7" xfId="386"/>
    <cellStyle name="60% - アクセント 5 8" xfId="387"/>
    <cellStyle name="60% - アクセント 5 9" xfId="388"/>
    <cellStyle name="60% - アクセント 6" xfId="389"/>
    <cellStyle name="60% - アクセント 6 10" xfId="390"/>
    <cellStyle name="60% - アクセント 6 11" xfId="391"/>
    <cellStyle name="60% - アクセント 6 12" xfId="392"/>
    <cellStyle name="60% - アクセント 6 13" xfId="393"/>
    <cellStyle name="60% - アクセント 6 14" xfId="394"/>
    <cellStyle name="60% - アクセント 6 15" xfId="395"/>
    <cellStyle name="60% - アクセント 6 16" xfId="396"/>
    <cellStyle name="60% - アクセント 6 17" xfId="397"/>
    <cellStyle name="60% - アクセント 6 18" xfId="398"/>
    <cellStyle name="60% - アクセント 6 19" xfId="399"/>
    <cellStyle name="60% - アクセント 6 2" xfId="400"/>
    <cellStyle name="60% - アクセント 6 20" xfId="401"/>
    <cellStyle name="60% - アクセント 6 21" xfId="402"/>
    <cellStyle name="60% - アクセント 6 22" xfId="403"/>
    <cellStyle name="60% - アクセント 6 3" xfId="404"/>
    <cellStyle name="60% - アクセント 6 4" xfId="405"/>
    <cellStyle name="60% - アクセント 6 5" xfId="406"/>
    <cellStyle name="60% - アクセント 6 6" xfId="407"/>
    <cellStyle name="60% - アクセント 6 7" xfId="408"/>
    <cellStyle name="60% - アクセント 6 8" xfId="409"/>
    <cellStyle name="60% - アクセント 6 9" xfId="410"/>
    <cellStyle name="Header1" xfId="411"/>
    <cellStyle name="Header2" xfId="412"/>
    <cellStyle name="アクセント 1" xfId="413"/>
    <cellStyle name="アクセント 1 10" xfId="414"/>
    <cellStyle name="アクセント 1 11" xfId="415"/>
    <cellStyle name="アクセント 1 12" xfId="416"/>
    <cellStyle name="アクセント 1 13" xfId="417"/>
    <cellStyle name="アクセント 1 14" xfId="418"/>
    <cellStyle name="アクセント 1 15" xfId="419"/>
    <cellStyle name="アクセント 1 16" xfId="420"/>
    <cellStyle name="アクセント 1 17" xfId="421"/>
    <cellStyle name="アクセント 1 18" xfId="422"/>
    <cellStyle name="アクセント 1 19" xfId="423"/>
    <cellStyle name="アクセント 1 2" xfId="424"/>
    <cellStyle name="アクセント 1 20" xfId="425"/>
    <cellStyle name="アクセント 1 21" xfId="426"/>
    <cellStyle name="アクセント 1 22" xfId="427"/>
    <cellStyle name="アクセント 1 3" xfId="428"/>
    <cellStyle name="アクセント 1 4" xfId="429"/>
    <cellStyle name="アクセント 1 5" xfId="430"/>
    <cellStyle name="アクセント 1 6" xfId="431"/>
    <cellStyle name="アクセント 1 7" xfId="432"/>
    <cellStyle name="アクセント 1 8" xfId="433"/>
    <cellStyle name="アクセント 1 9" xfId="434"/>
    <cellStyle name="アクセント 2" xfId="435"/>
    <cellStyle name="アクセント 2 10" xfId="436"/>
    <cellStyle name="アクセント 2 11" xfId="437"/>
    <cellStyle name="アクセント 2 12" xfId="438"/>
    <cellStyle name="アクセント 2 13" xfId="439"/>
    <cellStyle name="アクセント 2 14" xfId="440"/>
    <cellStyle name="アクセント 2 15" xfId="441"/>
    <cellStyle name="アクセント 2 16" xfId="442"/>
    <cellStyle name="アクセント 2 17" xfId="443"/>
    <cellStyle name="アクセント 2 18" xfId="444"/>
    <cellStyle name="アクセント 2 19" xfId="445"/>
    <cellStyle name="アクセント 2 2" xfId="446"/>
    <cellStyle name="アクセント 2 20" xfId="447"/>
    <cellStyle name="アクセント 2 21" xfId="448"/>
    <cellStyle name="アクセント 2 22" xfId="449"/>
    <cellStyle name="アクセント 2 3" xfId="450"/>
    <cellStyle name="アクセント 2 4" xfId="451"/>
    <cellStyle name="アクセント 2 5" xfId="452"/>
    <cellStyle name="アクセント 2 6" xfId="453"/>
    <cellStyle name="アクセント 2 7" xfId="454"/>
    <cellStyle name="アクセント 2 8" xfId="455"/>
    <cellStyle name="アクセント 2 9" xfId="456"/>
    <cellStyle name="アクセント 3" xfId="457"/>
    <cellStyle name="アクセント 3 10" xfId="458"/>
    <cellStyle name="アクセント 3 11" xfId="459"/>
    <cellStyle name="アクセント 3 12" xfId="460"/>
    <cellStyle name="アクセント 3 13" xfId="461"/>
    <cellStyle name="アクセント 3 14" xfId="462"/>
    <cellStyle name="アクセント 3 15" xfId="463"/>
    <cellStyle name="アクセント 3 16" xfId="464"/>
    <cellStyle name="アクセント 3 17" xfId="465"/>
    <cellStyle name="アクセント 3 18" xfId="466"/>
    <cellStyle name="アクセント 3 19" xfId="467"/>
    <cellStyle name="アクセント 3 2" xfId="468"/>
    <cellStyle name="アクセント 3 20" xfId="469"/>
    <cellStyle name="アクセント 3 21" xfId="470"/>
    <cellStyle name="アクセント 3 22" xfId="471"/>
    <cellStyle name="アクセント 3 3" xfId="472"/>
    <cellStyle name="アクセント 3 4" xfId="473"/>
    <cellStyle name="アクセント 3 5" xfId="474"/>
    <cellStyle name="アクセント 3 6" xfId="475"/>
    <cellStyle name="アクセント 3 7" xfId="476"/>
    <cellStyle name="アクセント 3 8" xfId="477"/>
    <cellStyle name="アクセント 3 9" xfId="478"/>
    <cellStyle name="アクセント 4" xfId="479"/>
    <cellStyle name="アクセント 4 10" xfId="480"/>
    <cellStyle name="アクセント 4 11" xfId="481"/>
    <cellStyle name="アクセント 4 12" xfId="482"/>
    <cellStyle name="アクセント 4 13" xfId="483"/>
    <cellStyle name="アクセント 4 14" xfId="484"/>
    <cellStyle name="アクセント 4 15" xfId="485"/>
    <cellStyle name="アクセント 4 16" xfId="486"/>
    <cellStyle name="アクセント 4 17" xfId="487"/>
    <cellStyle name="アクセント 4 18" xfId="488"/>
    <cellStyle name="アクセント 4 19" xfId="489"/>
    <cellStyle name="アクセント 4 2" xfId="490"/>
    <cellStyle name="アクセント 4 20" xfId="491"/>
    <cellStyle name="アクセント 4 21" xfId="492"/>
    <cellStyle name="アクセント 4 22" xfId="493"/>
    <cellStyle name="アクセント 4 3" xfId="494"/>
    <cellStyle name="アクセント 4 4" xfId="495"/>
    <cellStyle name="アクセント 4 5" xfId="496"/>
    <cellStyle name="アクセント 4 6" xfId="497"/>
    <cellStyle name="アクセント 4 7" xfId="498"/>
    <cellStyle name="アクセント 4 8" xfId="499"/>
    <cellStyle name="アクセント 4 9" xfId="500"/>
    <cellStyle name="アクセント 5" xfId="501"/>
    <cellStyle name="アクセント 5 10" xfId="502"/>
    <cellStyle name="アクセント 5 11" xfId="503"/>
    <cellStyle name="アクセント 5 12" xfId="504"/>
    <cellStyle name="アクセント 5 13" xfId="505"/>
    <cellStyle name="アクセント 5 14" xfId="506"/>
    <cellStyle name="アクセント 5 15" xfId="507"/>
    <cellStyle name="アクセント 5 16" xfId="508"/>
    <cellStyle name="アクセント 5 17" xfId="509"/>
    <cellStyle name="アクセント 5 18" xfId="510"/>
    <cellStyle name="アクセント 5 19" xfId="511"/>
    <cellStyle name="アクセント 5 2" xfId="512"/>
    <cellStyle name="アクセント 5 20" xfId="513"/>
    <cellStyle name="アクセント 5 21" xfId="514"/>
    <cellStyle name="アクセント 5 22" xfId="515"/>
    <cellStyle name="アクセント 5 3" xfId="516"/>
    <cellStyle name="アクセント 5 4" xfId="517"/>
    <cellStyle name="アクセント 5 5" xfId="518"/>
    <cellStyle name="アクセント 5 6" xfId="519"/>
    <cellStyle name="アクセント 5 7" xfId="520"/>
    <cellStyle name="アクセント 5 8" xfId="521"/>
    <cellStyle name="アクセント 5 9" xfId="522"/>
    <cellStyle name="アクセント 6" xfId="523"/>
    <cellStyle name="アクセント 6 10" xfId="524"/>
    <cellStyle name="アクセント 6 11" xfId="525"/>
    <cellStyle name="アクセント 6 12" xfId="526"/>
    <cellStyle name="アクセント 6 13" xfId="527"/>
    <cellStyle name="アクセント 6 14" xfId="528"/>
    <cellStyle name="アクセント 6 15" xfId="529"/>
    <cellStyle name="アクセント 6 16" xfId="530"/>
    <cellStyle name="アクセント 6 17" xfId="531"/>
    <cellStyle name="アクセント 6 18" xfId="532"/>
    <cellStyle name="アクセント 6 19" xfId="533"/>
    <cellStyle name="アクセント 6 2" xfId="534"/>
    <cellStyle name="アクセント 6 20" xfId="535"/>
    <cellStyle name="アクセント 6 21" xfId="536"/>
    <cellStyle name="アクセント 6 22" xfId="537"/>
    <cellStyle name="アクセント 6 3" xfId="538"/>
    <cellStyle name="アクセント 6 4" xfId="539"/>
    <cellStyle name="アクセント 6 5" xfId="540"/>
    <cellStyle name="アクセント 6 6" xfId="541"/>
    <cellStyle name="アクセント 6 7" xfId="542"/>
    <cellStyle name="アクセント 6 8" xfId="543"/>
    <cellStyle name="アクセント 6 9" xfId="544"/>
    <cellStyle name="タイトル" xfId="545"/>
    <cellStyle name="タイトル 10" xfId="546"/>
    <cellStyle name="タイトル 11" xfId="547"/>
    <cellStyle name="タイトル 12" xfId="548"/>
    <cellStyle name="タイトル 13" xfId="549"/>
    <cellStyle name="タイトル 14" xfId="550"/>
    <cellStyle name="タイトル 15" xfId="551"/>
    <cellStyle name="タイトル 16" xfId="552"/>
    <cellStyle name="タイトル 17" xfId="553"/>
    <cellStyle name="タイトル 18" xfId="554"/>
    <cellStyle name="タイトル 19" xfId="555"/>
    <cellStyle name="タイトル 2" xfId="556"/>
    <cellStyle name="タイトル 20" xfId="557"/>
    <cellStyle name="タイトル 21" xfId="558"/>
    <cellStyle name="タイトル 22" xfId="559"/>
    <cellStyle name="タイトル 3" xfId="560"/>
    <cellStyle name="タイトル 4" xfId="561"/>
    <cellStyle name="タイトル 5" xfId="562"/>
    <cellStyle name="タイトル 6" xfId="563"/>
    <cellStyle name="タイトル 7" xfId="564"/>
    <cellStyle name="タイトル 8" xfId="565"/>
    <cellStyle name="タイトル 9" xfId="566"/>
    <cellStyle name="チェック セル" xfId="567"/>
    <cellStyle name="チェック セル 10" xfId="568"/>
    <cellStyle name="チェック セル 11" xfId="569"/>
    <cellStyle name="チェック セル 12" xfId="570"/>
    <cellStyle name="チェック セル 13" xfId="571"/>
    <cellStyle name="チェック セル 14" xfId="572"/>
    <cellStyle name="チェック セル 15" xfId="573"/>
    <cellStyle name="チェック セル 16" xfId="574"/>
    <cellStyle name="チェック セル 17" xfId="575"/>
    <cellStyle name="チェック セル 18" xfId="576"/>
    <cellStyle name="チェック セル 19" xfId="577"/>
    <cellStyle name="チェック セル 2" xfId="578"/>
    <cellStyle name="チェック セル 20" xfId="579"/>
    <cellStyle name="チェック セル 21" xfId="580"/>
    <cellStyle name="チェック セル 22" xfId="581"/>
    <cellStyle name="チェック セル 3" xfId="582"/>
    <cellStyle name="チェック セル 4" xfId="583"/>
    <cellStyle name="チェック セル 5" xfId="584"/>
    <cellStyle name="チェック セル 6" xfId="585"/>
    <cellStyle name="チェック セル 7" xfId="586"/>
    <cellStyle name="チェック セル 8" xfId="587"/>
    <cellStyle name="チェック セル 9" xfId="588"/>
    <cellStyle name="どちらでもない" xfId="589"/>
    <cellStyle name="どちらでもない 10" xfId="590"/>
    <cellStyle name="どちらでもない 11" xfId="591"/>
    <cellStyle name="どちらでもない 12" xfId="592"/>
    <cellStyle name="どちらでもない 13" xfId="593"/>
    <cellStyle name="どちらでもない 14" xfId="594"/>
    <cellStyle name="どちらでもない 15" xfId="595"/>
    <cellStyle name="どちらでもない 16" xfId="596"/>
    <cellStyle name="どちらでもない 17" xfId="597"/>
    <cellStyle name="どちらでもない 18" xfId="598"/>
    <cellStyle name="どちらでもない 19" xfId="599"/>
    <cellStyle name="どちらでもない 2" xfId="600"/>
    <cellStyle name="どちらでもない 20" xfId="601"/>
    <cellStyle name="どちらでもない 21" xfId="602"/>
    <cellStyle name="どちらでもない 22" xfId="603"/>
    <cellStyle name="どちらでもない 3" xfId="604"/>
    <cellStyle name="どちらでもない 4" xfId="605"/>
    <cellStyle name="どちらでもない 5" xfId="606"/>
    <cellStyle name="どちらでもない 6" xfId="607"/>
    <cellStyle name="どちらでもない 7" xfId="608"/>
    <cellStyle name="どちらでもない 8" xfId="609"/>
    <cellStyle name="どちらでもない 9" xfId="610"/>
    <cellStyle name="Percent" xfId="611"/>
    <cellStyle name="パーセント 2" xfId="612"/>
    <cellStyle name="パーセント()" xfId="613"/>
    <cellStyle name="パーセント(0.00)" xfId="614"/>
    <cellStyle name="パーセント[0.00]" xfId="615"/>
    <cellStyle name="メモ" xfId="616"/>
    <cellStyle name="メモ 10" xfId="617"/>
    <cellStyle name="メモ 11" xfId="618"/>
    <cellStyle name="メモ 12" xfId="619"/>
    <cellStyle name="メモ 13" xfId="620"/>
    <cellStyle name="メモ 14" xfId="621"/>
    <cellStyle name="メモ 15" xfId="622"/>
    <cellStyle name="メモ 16" xfId="623"/>
    <cellStyle name="メモ 17" xfId="624"/>
    <cellStyle name="メモ 18" xfId="625"/>
    <cellStyle name="メモ 19" xfId="626"/>
    <cellStyle name="メモ 2" xfId="627"/>
    <cellStyle name="メモ 20" xfId="628"/>
    <cellStyle name="メモ 21" xfId="629"/>
    <cellStyle name="メモ 22" xfId="630"/>
    <cellStyle name="メモ 3" xfId="631"/>
    <cellStyle name="メモ 4" xfId="632"/>
    <cellStyle name="メモ 5" xfId="633"/>
    <cellStyle name="メモ 6" xfId="634"/>
    <cellStyle name="メモ 7" xfId="635"/>
    <cellStyle name="メモ 8" xfId="636"/>
    <cellStyle name="メモ 9" xfId="637"/>
    <cellStyle name="リンク セル" xfId="638"/>
    <cellStyle name="リンク セル 10" xfId="639"/>
    <cellStyle name="リンク セル 11" xfId="640"/>
    <cellStyle name="リンク セル 12" xfId="641"/>
    <cellStyle name="リンク セル 13" xfId="642"/>
    <cellStyle name="リンク セル 14" xfId="643"/>
    <cellStyle name="リンク セル 15" xfId="644"/>
    <cellStyle name="リンク セル 16" xfId="645"/>
    <cellStyle name="リンク セル 17" xfId="646"/>
    <cellStyle name="リンク セル 18" xfId="647"/>
    <cellStyle name="リンク セル 19" xfId="648"/>
    <cellStyle name="リンク セル 2" xfId="649"/>
    <cellStyle name="リンク セル 20" xfId="650"/>
    <cellStyle name="リンク セル 21" xfId="651"/>
    <cellStyle name="リンク セル 22" xfId="652"/>
    <cellStyle name="リンク セル 3" xfId="653"/>
    <cellStyle name="リンク セル 4" xfId="654"/>
    <cellStyle name="リンク セル 5" xfId="655"/>
    <cellStyle name="リンク セル 6" xfId="656"/>
    <cellStyle name="リンク セル 7" xfId="657"/>
    <cellStyle name="リンク セル 8" xfId="658"/>
    <cellStyle name="リンク セル 9" xfId="659"/>
    <cellStyle name="悪い" xfId="660"/>
    <cellStyle name="悪い 10" xfId="661"/>
    <cellStyle name="悪い 11" xfId="662"/>
    <cellStyle name="悪い 12" xfId="663"/>
    <cellStyle name="悪い 13" xfId="664"/>
    <cellStyle name="悪い 14" xfId="665"/>
    <cellStyle name="悪い 15" xfId="666"/>
    <cellStyle name="悪い 16" xfId="667"/>
    <cellStyle name="悪い 17" xfId="668"/>
    <cellStyle name="悪い 18" xfId="669"/>
    <cellStyle name="悪い 19" xfId="670"/>
    <cellStyle name="悪い 2" xfId="671"/>
    <cellStyle name="悪い 20" xfId="672"/>
    <cellStyle name="悪い 21" xfId="673"/>
    <cellStyle name="悪い 22" xfId="674"/>
    <cellStyle name="悪い 3" xfId="675"/>
    <cellStyle name="悪い 4" xfId="676"/>
    <cellStyle name="悪い 5" xfId="677"/>
    <cellStyle name="悪い 6" xfId="678"/>
    <cellStyle name="悪い 7" xfId="679"/>
    <cellStyle name="悪い 8" xfId="680"/>
    <cellStyle name="悪い 9" xfId="681"/>
    <cellStyle name="計算" xfId="682"/>
    <cellStyle name="計算 10" xfId="683"/>
    <cellStyle name="計算 11" xfId="684"/>
    <cellStyle name="計算 12" xfId="685"/>
    <cellStyle name="計算 13" xfId="686"/>
    <cellStyle name="計算 14" xfId="687"/>
    <cellStyle name="計算 15" xfId="688"/>
    <cellStyle name="計算 16" xfId="689"/>
    <cellStyle name="計算 17" xfId="690"/>
    <cellStyle name="計算 18" xfId="691"/>
    <cellStyle name="計算 19" xfId="692"/>
    <cellStyle name="計算 2" xfId="693"/>
    <cellStyle name="計算 20" xfId="694"/>
    <cellStyle name="計算 21" xfId="695"/>
    <cellStyle name="計算 22" xfId="696"/>
    <cellStyle name="計算 3" xfId="697"/>
    <cellStyle name="計算 4" xfId="698"/>
    <cellStyle name="計算 5" xfId="699"/>
    <cellStyle name="計算 6" xfId="700"/>
    <cellStyle name="計算 7" xfId="701"/>
    <cellStyle name="計算 8" xfId="702"/>
    <cellStyle name="計算 9" xfId="703"/>
    <cellStyle name="警告文" xfId="704"/>
    <cellStyle name="警告文 10" xfId="705"/>
    <cellStyle name="警告文 11" xfId="706"/>
    <cellStyle name="警告文 12" xfId="707"/>
    <cellStyle name="警告文 13" xfId="708"/>
    <cellStyle name="警告文 14" xfId="709"/>
    <cellStyle name="警告文 15" xfId="710"/>
    <cellStyle name="警告文 16" xfId="711"/>
    <cellStyle name="警告文 17" xfId="712"/>
    <cellStyle name="警告文 18" xfId="713"/>
    <cellStyle name="警告文 19" xfId="714"/>
    <cellStyle name="警告文 2" xfId="715"/>
    <cellStyle name="警告文 20" xfId="716"/>
    <cellStyle name="警告文 21" xfId="717"/>
    <cellStyle name="警告文 22" xfId="718"/>
    <cellStyle name="警告文 3" xfId="719"/>
    <cellStyle name="警告文 4" xfId="720"/>
    <cellStyle name="警告文 5" xfId="721"/>
    <cellStyle name="警告文 6" xfId="722"/>
    <cellStyle name="警告文 7" xfId="723"/>
    <cellStyle name="警告文 8" xfId="724"/>
    <cellStyle name="警告文 9" xfId="725"/>
    <cellStyle name="Comma [0]" xfId="726"/>
    <cellStyle name="Comma" xfId="727"/>
    <cellStyle name="桁区切り 2" xfId="728"/>
    <cellStyle name="桁区切り 2 2" xfId="729"/>
    <cellStyle name="桁区切り 3" xfId="730"/>
    <cellStyle name="桁区切り 4" xfId="731"/>
    <cellStyle name="見出し 1" xfId="732"/>
    <cellStyle name="見出し 1 10" xfId="733"/>
    <cellStyle name="見出し 1 11" xfId="734"/>
    <cellStyle name="見出し 1 12" xfId="735"/>
    <cellStyle name="見出し 1 13" xfId="736"/>
    <cellStyle name="見出し 1 14" xfId="737"/>
    <cellStyle name="見出し 1 15" xfId="738"/>
    <cellStyle name="見出し 1 16" xfId="739"/>
    <cellStyle name="見出し 1 17" xfId="740"/>
    <cellStyle name="見出し 1 18" xfId="741"/>
    <cellStyle name="見出し 1 19" xfId="742"/>
    <cellStyle name="見出し 1 2" xfId="743"/>
    <cellStyle name="見出し 1 20" xfId="744"/>
    <cellStyle name="見出し 1 21" xfId="745"/>
    <cellStyle name="見出し 1 22" xfId="746"/>
    <cellStyle name="見出し 1 3" xfId="747"/>
    <cellStyle name="見出し 1 4" xfId="748"/>
    <cellStyle name="見出し 1 5" xfId="749"/>
    <cellStyle name="見出し 1 6" xfId="750"/>
    <cellStyle name="見出し 1 7" xfId="751"/>
    <cellStyle name="見出し 1 8" xfId="752"/>
    <cellStyle name="見出し 1 9" xfId="753"/>
    <cellStyle name="見出し 2" xfId="754"/>
    <cellStyle name="見出し 2 10" xfId="755"/>
    <cellStyle name="見出し 2 11" xfId="756"/>
    <cellStyle name="見出し 2 12" xfId="757"/>
    <cellStyle name="見出し 2 13" xfId="758"/>
    <cellStyle name="見出し 2 14" xfId="759"/>
    <cellStyle name="見出し 2 15" xfId="760"/>
    <cellStyle name="見出し 2 16" xfId="761"/>
    <cellStyle name="見出し 2 17" xfId="762"/>
    <cellStyle name="見出し 2 18" xfId="763"/>
    <cellStyle name="見出し 2 19" xfId="764"/>
    <cellStyle name="見出し 2 2" xfId="765"/>
    <cellStyle name="見出し 2 20" xfId="766"/>
    <cellStyle name="見出し 2 21" xfId="767"/>
    <cellStyle name="見出し 2 22" xfId="768"/>
    <cellStyle name="見出し 2 3" xfId="769"/>
    <cellStyle name="見出し 2 4" xfId="770"/>
    <cellStyle name="見出し 2 5" xfId="771"/>
    <cellStyle name="見出し 2 6" xfId="772"/>
    <cellStyle name="見出し 2 7" xfId="773"/>
    <cellStyle name="見出し 2 8" xfId="774"/>
    <cellStyle name="見出し 2 9" xfId="775"/>
    <cellStyle name="見出し 3" xfId="776"/>
    <cellStyle name="見出し 3 10" xfId="777"/>
    <cellStyle name="見出し 3 11" xfId="778"/>
    <cellStyle name="見出し 3 12" xfId="779"/>
    <cellStyle name="見出し 3 13" xfId="780"/>
    <cellStyle name="見出し 3 14" xfId="781"/>
    <cellStyle name="見出し 3 15" xfId="782"/>
    <cellStyle name="見出し 3 16" xfId="783"/>
    <cellStyle name="見出し 3 17" xfId="784"/>
    <cellStyle name="見出し 3 18" xfId="785"/>
    <cellStyle name="見出し 3 19" xfId="786"/>
    <cellStyle name="見出し 3 2" xfId="787"/>
    <cellStyle name="見出し 3 20" xfId="788"/>
    <cellStyle name="見出し 3 21" xfId="789"/>
    <cellStyle name="見出し 3 22" xfId="790"/>
    <cellStyle name="見出し 3 3" xfId="791"/>
    <cellStyle name="見出し 3 4" xfId="792"/>
    <cellStyle name="見出し 3 5" xfId="793"/>
    <cellStyle name="見出し 3 6" xfId="794"/>
    <cellStyle name="見出し 3 7" xfId="795"/>
    <cellStyle name="見出し 3 8" xfId="796"/>
    <cellStyle name="見出し 3 9" xfId="797"/>
    <cellStyle name="見出し 4" xfId="798"/>
    <cellStyle name="見出し 4 10" xfId="799"/>
    <cellStyle name="見出し 4 11" xfId="800"/>
    <cellStyle name="見出し 4 12" xfId="801"/>
    <cellStyle name="見出し 4 13" xfId="802"/>
    <cellStyle name="見出し 4 14" xfId="803"/>
    <cellStyle name="見出し 4 15" xfId="804"/>
    <cellStyle name="見出し 4 16" xfId="805"/>
    <cellStyle name="見出し 4 17" xfId="806"/>
    <cellStyle name="見出し 4 18" xfId="807"/>
    <cellStyle name="見出し 4 19" xfId="808"/>
    <cellStyle name="見出し 4 2" xfId="809"/>
    <cellStyle name="見出し 4 20" xfId="810"/>
    <cellStyle name="見出し 4 21" xfId="811"/>
    <cellStyle name="見出し 4 22" xfId="812"/>
    <cellStyle name="見出し 4 3" xfId="813"/>
    <cellStyle name="見出し 4 4" xfId="814"/>
    <cellStyle name="見出し 4 5" xfId="815"/>
    <cellStyle name="見出し 4 6" xfId="816"/>
    <cellStyle name="見出し 4 7" xfId="817"/>
    <cellStyle name="見出し 4 8" xfId="818"/>
    <cellStyle name="見出し 4 9" xfId="819"/>
    <cellStyle name="見出し１" xfId="820"/>
    <cellStyle name="集計" xfId="821"/>
    <cellStyle name="集計 10" xfId="822"/>
    <cellStyle name="集計 11" xfId="823"/>
    <cellStyle name="集計 12" xfId="824"/>
    <cellStyle name="集計 13" xfId="825"/>
    <cellStyle name="集計 14" xfId="826"/>
    <cellStyle name="集計 15" xfId="827"/>
    <cellStyle name="集計 16" xfId="828"/>
    <cellStyle name="集計 17" xfId="829"/>
    <cellStyle name="集計 18" xfId="830"/>
    <cellStyle name="集計 19" xfId="831"/>
    <cellStyle name="集計 2" xfId="832"/>
    <cellStyle name="集計 20" xfId="833"/>
    <cellStyle name="集計 21" xfId="834"/>
    <cellStyle name="集計 22" xfId="835"/>
    <cellStyle name="集計 3" xfId="836"/>
    <cellStyle name="集計 4" xfId="837"/>
    <cellStyle name="集計 5" xfId="838"/>
    <cellStyle name="集計 6" xfId="839"/>
    <cellStyle name="集計 7" xfId="840"/>
    <cellStyle name="集計 8" xfId="841"/>
    <cellStyle name="集計 9" xfId="842"/>
    <cellStyle name="出力" xfId="843"/>
    <cellStyle name="出力 10" xfId="844"/>
    <cellStyle name="出力 11" xfId="845"/>
    <cellStyle name="出力 12" xfId="846"/>
    <cellStyle name="出力 13" xfId="847"/>
    <cellStyle name="出力 14" xfId="848"/>
    <cellStyle name="出力 15" xfId="849"/>
    <cellStyle name="出力 16" xfId="850"/>
    <cellStyle name="出力 17" xfId="851"/>
    <cellStyle name="出力 18" xfId="852"/>
    <cellStyle name="出力 19" xfId="853"/>
    <cellStyle name="出力 2" xfId="854"/>
    <cellStyle name="出力 20" xfId="855"/>
    <cellStyle name="出力 21" xfId="856"/>
    <cellStyle name="出力 22" xfId="857"/>
    <cellStyle name="出力 3" xfId="858"/>
    <cellStyle name="出力 4" xfId="859"/>
    <cellStyle name="出力 5" xfId="860"/>
    <cellStyle name="出力 6" xfId="861"/>
    <cellStyle name="出力 7" xfId="862"/>
    <cellStyle name="出力 8" xfId="863"/>
    <cellStyle name="出力 9" xfId="864"/>
    <cellStyle name="折り返し" xfId="865"/>
    <cellStyle name="説明文" xfId="866"/>
    <cellStyle name="説明文 10" xfId="867"/>
    <cellStyle name="説明文 11" xfId="868"/>
    <cellStyle name="説明文 12" xfId="869"/>
    <cellStyle name="説明文 13" xfId="870"/>
    <cellStyle name="説明文 14" xfId="871"/>
    <cellStyle name="説明文 15" xfId="872"/>
    <cellStyle name="説明文 16" xfId="873"/>
    <cellStyle name="説明文 17" xfId="874"/>
    <cellStyle name="説明文 18" xfId="875"/>
    <cellStyle name="説明文 19" xfId="876"/>
    <cellStyle name="説明文 2" xfId="877"/>
    <cellStyle name="説明文 20" xfId="878"/>
    <cellStyle name="説明文 21" xfId="879"/>
    <cellStyle name="説明文 22" xfId="880"/>
    <cellStyle name="説明文 3" xfId="881"/>
    <cellStyle name="説明文 4" xfId="882"/>
    <cellStyle name="説明文 5" xfId="883"/>
    <cellStyle name="説明文 6" xfId="884"/>
    <cellStyle name="説明文 7" xfId="885"/>
    <cellStyle name="説明文 8" xfId="886"/>
    <cellStyle name="説明文 9" xfId="887"/>
    <cellStyle name="Currency [0]" xfId="888"/>
    <cellStyle name="Currency" xfId="889"/>
    <cellStyle name="通貨 2" xfId="890"/>
    <cellStyle name="通貨 3" xfId="891"/>
    <cellStyle name="入力" xfId="892"/>
    <cellStyle name="入力 10" xfId="893"/>
    <cellStyle name="入力 11" xfId="894"/>
    <cellStyle name="入力 12" xfId="895"/>
    <cellStyle name="入力 13" xfId="896"/>
    <cellStyle name="入力 14" xfId="897"/>
    <cellStyle name="入力 15" xfId="898"/>
    <cellStyle name="入力 16" xfId="899"/>
    <cellStyle name="入力 17" xfId="900"/>
    <cellStyle name="入力 18" xfId="901"/>
    <cellStyle name="入力 19" xfId="902"/>
    <cellStyle name="入力 2" xfId="903"/>
    <cellStyle name="入力 20" xfId="904"/>
    <cellStyle name="入力 21" xfId="905"/>
    <cellStyle name="入力 22" xfId="906"/>
    <cellStyle name="入力 3" xfId="907"/>
    <cellStyle name="入力 4" xfId="908"/>
    <cellStyle name="入力 5" xfId="909"/>
    <cellStyle name="入力 6" xfId="910"/>
    <cellStyle name="入力 7" xfId="911"/>
    <cellStyle name="入力 8" xfId="912"/>
    <cellStyle name="入力 9" xfId="913"/>
    <cellStyle name="標準 10" xfId="914"/>
    <cellStyle name="標準 11" xfId="915"/>
    <cellStyle name="標準 12" xfId="916"/>
    <cellStyle name="標準 13" xfId="917"/>
    <cellStyle name="標準 2" xfId="918"/>
    <cellStyle name="標準 2 2" xfId="919"/>
    <cellStyle name="標準 24" xfId="920"/>
    <cellStyle name="標準 3" xfId="921"/>
    <cellStyle name="標準 3 2" xfId="922"/>
    <cellStyle name="標準 4" xfId="923"/>
    <cellStyle name="標準 4 2" xfId="924"/>
    <cellStyle name="標準 5" xfId="925"/>
    <cellStyle name="標準 5 2" xfId="926"/>
    <cellStyle name="標準 6" xfId="927"/>
    <cellStyle name="標準 7" xfId="928"/>
    <cellStyle name="標準 8" xfId="929"/>
    <cellStyle name="標準１" xfId="930"/>
    <cellStyle name="良い" xfId="931"/>
    <cellStyle name="良い 10" xfId="932"/>
    <cellStyle name="良い 11" xfId="933"/>
    <cellStyle name="良い 12" xfId="934"/>
    <cellStyle name="良い 13" xfId="935"/>
    <cellStyle name="良い 14" xfId="936"/>
    <cellStyle name="良い 15" xfId="937"/>
    <cellStyle name="良い 16" xfId="938"/>
    <cellStyle name="良い 17" xfId="939"/>
    <cellStyle name="良い 18" xfId="940"/>
    <cellStyle name="良い 19" xfId="941"/>
    <cellStyle name="良い 2" xfId="942"/>
    <cellStyle name="良い 20" xfId="943"/>
    <cellStyle name="良い 21" xfId="944"/>
    <cellStyle name="良い 22" xfId="945"/>
    <cellStyle name="良い 3" xfId="946"/>
    <cellStyle name="良い 4" xfId="947"/>
    <cellStyle name="良い 5" xfId="948"/>
    <cellStyle name="良い 6" xfId="949"/>
    <cellStyle name="良い 7" xfId="950"/>
    <cellStyle name="良い 8" xfId="951"/>
    <cellStyle name="良い 9" xfId="9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4</xdr:row>
      <xdr:rowOff>95250</xdr:rowOff>
    </xdr:from>
    <xdr:to>
      <xdr:col>6</xdr:col>
      <xdr:colOff>371475</xdr:colOff>
      <xdr:row>7</xdr:row>
      <xdr:rowOff>171450</xdr:rowOff>
    </xdr:to>
    <xdr:sp>
      <xdr:nvSpPr>
        <xdr:cNvPr id="1" name="Rectangle 4"/>
        <xdr:cNvSpPr>
          <a:spLocks/>
        </xdr:cNvSpPr>
      </xdr:nvSpPr>
      <xdr:spPr>
        <a:xfrm>
          <a:off x="857250" y="609600"/>
          <a:ext cx="26860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59</xdr:row>
      <xdr:rowOff>152400</xdr:rowOff>
    </xdr:from>
    <xdr:to>
      <xdr:col>6</xdr:col>
      <xdr:colOff>428625</xdr:colOff>
      <xdr:row>63</xdr:row>
      <xdr:rowOff>9525</xdr:rowOff>
    </xdr:to>
    <xdr:sp>
      <xdr:nvSpPr>
        <xdr:cNvPr id="2" name="Rectangle 4"/>
        <xdr:cNvSpPr>
          <a:spLocks/>
        </xdr:cNvSpPr>
      </xdr:nvSpPr>
      <xdr:spPr>
        <a:xfrm>
          <a:off x="914400" y="10620375"/>
          <a:ext cx="26860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113</xdr:row>
      <xdr:rowOff>171450</xdr:rowOff>
    </xdr:from>
    <xdr:to>
      <xdr:col>6</xdr:col>
      <xdr:colOff>428625</xdr:colOff>
      <xdr:row>117</xdr:row>
      <xdr:rowOff>57150</xdr:rowOff>
    </xdr:to>
    <xdr:sp>
      <xdr:nvSpPr>
        <xdr:cNvPr id="3" name="Rectangle 4"/>
        <xdr:cNvSpPr>
          <a:spLocks/>
        </xdr:cNvSpPr>
      </xdr:nvSpPr>
      <xdr:spPr>
        <a:xfrm>
          <a:off x="914400" y="204120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238125</xdr:colOff>
      <xdr:row>168</xdr:row>
      <xdr:rowOff>9525</xdr:rowOff>
    </xdr:from>
    <xdr:to>
      <xdr:col>6</xdr:col>
      <xdr:colOff>400050</xdr:colOff>
      <xdr:row>171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885825" y="302037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209550</xdr:colOff>
      <xdr:row>4</xdr:row>
      <xdr:rowOff>95250</xdr:rowOff>
    </xdr:from>
    <xdr:to>
      <xdr:col>6</xdr:col>
      <xdr:colOff>371475</xdr:colOff>
      <xdr:row>7</xdr:row>
      <xdr:rowOff>171450</xdr:rowOff>
    </xdr:to>
    <xdr:sp>
      <xdr:nvSpPr>
        <xdr:cNvPr id="5" name="Rectangle 4"/>
        <xdr:cNvSpPr>
          <a:spLocks/>
        </xdr:cNvSpPr>
      </xdr:nvSpPr>
      <xdr:spPr>
        <a:xfrm>
          <a:off x="857250" y="609600"/>
          <a:ext cx="26860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59</xdr:row>
      <xdr:rowOff>152400</xdr:rowOff>
    </xdr:from>
    <xdr:to>
      <xdr:col>6</xdr:col>
      <xdr:colOff>428625</xdr:colOff>
      <xdr:row>63</xdr:row>
      <xdr:rowOff>9525</xdr:rowOff>
    </xdr:to>
    <xdr:sp>
      <xdr:nvSpPr>
        <xdr:cNvPr id="6" name="Rectangle 4"/>
        <xdr:cNvSpPr>
          <a:spLocks/>
        </xdr:cNvSpPr>
      </xdr:nvSpPr>
      <xdr:spPr>
        <a:xfrm>
          <a:off x="914400" y="10620375"/>
          <a:ext cx="26860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113</xdr:row>
      <xdr:rowOff>171450</xdr:rowOff>
    </xdr:from>
    <xdr:to>
      <xdr:col>6</xdr:col>
      <xdr:colOff>428625</xdr:colOff>
      <xdr:row>117</xdr:row>
      <xdr:rowOff>57150</xdr:rowOff>
    </xdr:to>
    <xdr:sp>
      <xdr:nvSpPr>
        <xdr:cNvPr id="7" name="Rectangle 4"/>
        <xdr:cNvSpPr>
          <a:spLocks/>
        </xdr:cNvSpPr>
      </xdr:nvSpPr>
      <xdr:spPr>
        <a:xfrm>
          <a:off x="914400" y="204120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238125</xdr:colOff>
      <xdr:row>168</xdr:row>
      <xdr:rowOff>9525</xdr:rowOff>
    </xdr:from>
    <xdr:to>
      <xdr:col>6</xdr:col>
      <xdr:colOff>400050</xdr:colOff>
      <xdr:row>171</xdr:row>
      <xdr:rowOff>76200</xdr:rowOff>
    </xdr:to>
    <xdr:sp>
      <xdr:nvSpPr>
        <xdr:cNvPr id="8" name="Rectangle 4"/>
        <xdr:cNvSpPr>
          <a:spLocks/>
        </xdr:cNvSpPr>
      </xdr:nvSpPr>
      <xdr:spPr>
        <a:xfrm>
          <a:off x="885825" y="302037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1</xdr:row>
      <xdr:rowOff>0</xdr:rowOff>
    </xdr:from>
    <xdr:to>
      <xdr:col>7</xdr:col>
      <xdr:colOff>857250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 rot="10800000" flipV="1">
          <a:off x="4238625" y="266700"/>
          <a:ext cx="176212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3300x-451\&#12473;&#12488;&#12524;&#12540;&#12472;&#29992;\Users\PC%20USER\Documents\&#20489;&#25975;&#24066;\&#31934;&#31639;&#34920;&#65313;&#26041;&#24335;19&#65288;&#26222;&#36890;&#20250;&#3533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ＡＡ"/>
      <sheetName val="ＡＢ"/>
      <sheetName val="ＡＣ"/>
      <sheetName val="ＡＤ"/>
      <sheetName val="Ａ１"/>
      <sheetName val="Ａ２"/>
      <sheetName val="Ａ３"/>
      <sheetName val="Ａ４"/>
      <sheetName val="Ａ５"/>
      <sheetName val="Ａ６"/>
      <sheetName val="Ａ７"/>
      <sheetName val="Ａ８"/>
      <sheetName val="ＡＪ"/>
      <sheetName val="Ａ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45"/>
  <sheetViews>
    <sheetView view="pageBreakPreview" zoomScaleSheetLayoutView="100" zoomScalePageLayoutView="0" workbookViewId="0" topLeftCell="A1">
      <selection activeCell="P29" sqref="P29"/>
    </sheetView>
  </sheetViews>
  <sheetFormatPr defaultColWidth="9.00390625" defaultRowHeight="13.5"/>
  <cols>
    <col min="1" max="1" width="8.50390625" style="7" bestFit="1" customWidth="1"/>
    <col min="2" max="9" width="6.625" style="7" customWidth="1"/>
    <col min="10" max="10" width="4.00390625" style="8" customWidth="1"/>
    <col min="11" max="11" width="3.125" style="8" customWidth="1"/>
    <col min="12" max="13" width="2.00390625" style="8" customWidth="1"/>
    <col min="14" max="14" width="7.25390625" style="8" customWidth="1"/>
    <col min="15" max="15" width="3.125" style="8" customWidth="1"/>
    <col min="16" max="20" width="10.625" style="7" customWidth="1"/>
    <col min="21" max="21" width="3.125" style="8" customWidth="1"/>
    <col min="22" max="23" width="2.00390625" style="8" customWidth="1"/>
    <col min="24" max="24" width="7.50390625" style="8" customWidth="1"/>
    <col min="25" max="25" width="3.125" style="8" customWidth="1"/>
    <col min="26" max="29" width="10.625" style="7" customWidth="1"/>
    <col min="30" max="30" width="3.00390625" style="7" customWidth="1"/>
    <col min="31" max="31" width="3.125" style="7" customWidth="1"/>
    <col min="32" max="32" width="2.00390625" style="7" customWidth="1"/>
    <col min="33" max="33" width="6.75390625" style="7" customWidth="1"/>
    <col min="34" max="34" width="7.75390625" style="7" customWidth="1"/>
    <col min="35" max="35" width="11.75390625" style="7" customWidth="1"/>
    <col min="36" max="38" width="11.625" style="7" customWidth="1"/>
    <col min="39" max="16384" width="9.00390625" style="7" customWidth="1"/>
  </cols>
  <sheetData>
    <row r="1" s="8" customFormat="1" ht="9" customHeight="1"/>
    <row r="2" spans="10:29" s="8" customFormat="1" ht="14.25" customHeight="1">
      <c r="J2" s="126"/>
      <c r="K2" s="126" t="s">
        <v>286</v>
      </c>
      <c r="R2" s="8" t="s">
        <v>285</v>
      </c>
      <c r="AA2" s="81"/>
      <c r="AB2" s="81" t="s">
        <v>284</v>
      </c>
      <c r="AC2" s="81"/>
    </row>
    <row r="3" spans="28:29" s="8" customFormat="1" ht="3" customHeight="1" thickBot="1">
      <c r="AB3" s="81"/>
      <c r="AC3" s="81"/>
    </row>
    <row r="4" spans="11:37" s="8" customFormat="1" ht="14.25" customHeight="1" thickTop="1">
      <c r="K4" s="117"/>
      <c r="L4" s="114"/>
      <c r="M4" s="114"/>
      <c r="N4" s="114"/>
      <c r="O4" s="114"/>
      <c r="P4" s="115" t="s">
        <v>147</v>
      </c>
      <c r="Q4" s="114"/>
      <c r="R4" s="114"/>
      <c r="S4" s="114"/>
      <c r="T4" s="114"/>
      <c r="U4" s="116"/>
      <c r="V4" s="114"/>
      <c r="W4" s="114"/>
      <c r="X4" s="114"/>
      <c r="Y4" s="114"/>
      <c r="Z4" s="115" t="s">
        <v>283</v>
      </c>
      <c r="AA4" s="114"/>
      <c r="AB4" s="114"/>
      <c r="AC4" s="277"/>
      <c r="AD4" s="81"/>
      <c r="AE4" s="276"/>
      <c r="AF4" s="276"/>
      <c r="AG4" s="276"/>
      <c r="AH4" s="276"/>
      <c r="AI4" s="270"/>
      <c r="AJ4" s="270"/>
      <c r="AK4" s="270"/>
    </row>
    <row r="5" spans="11:37" s="8" customFormat="1" ht="14.25" customHeight="1">
      <c r="K5" s="103"/>
      <c r="L5" s="60"/>
      <c r="M5" s="60"/>
      <c r="N5" s="60"/>
      <c r="O5" s="60"/>
      <c r="P5" s="106" t="s">
        <v>282</v>
      </c>
      <c r="Q5" s="48" t="s">
        <v>142</v>
      </c>
      <c r="R5" s="58" t="s">
        <v>141</v>
      </c>
      <c r="S5" s="58"/>
      <c r="T5" s="107"/>
      <c r="U5" s="101"/>
      <c r="V5" s="60"/>
      <c r="W5" s="60"/>
      <c r="X5" s="60"/>
      <c r="Y5" s="60"/>
      <c r="Z5" s="106" t="s">
        <v>281</v>
      </c>
      <c r="AA5" s="50" t="s">
        <v>139</v>
      </c>
      <c r="AB5" s="58"/>
      <c r="AC5" s="216"/>
      <c r="AD5" s="81"/>
      <c r="AE5" s="276"/>
      <c r="AF5" s="276"/>
      <c r="AG5" s="276"/>
      <c r="AH5" s="276"/>
      <c r="AI5" s="270"/>
      <c r="AJ5" s="270"/>
      <c r="AK5" s="270"/>
    </row>
    <row r="6" spans="11:37" s="8" customFormat="1" ht="14.25" customHeight="1">
      <c r="K6" s="103"/>
      <c r="L6" s="60"/>
      <c r="M6" s="60"/>
      <c r="N6" s="60"/>
      <c r="O6" s="60"/>
      <c r="P6" s="100"/>
      <c r="Q6" s="41" t="s">
        <v>136</v>
      </c>
      <c r="R6" s="50" t="s">
        <v>135</v>
      </c>
      <c r="S6" s="50" t="s">
        <v>134</v>
      </c>
      <c r="T6" s="50" t="s">
        <v>1</v>
      </c>
      <c r="U6" s="101" t="s">
        <v>57</v>
      </c>
      <c r="V6" s="60" t="s">
        <v>57</v>
      </c>
      <c r="W6" s="60"/>
      <c r="X6" s="60"/>
      <c r="Y6" s="60"/>
      <c r="Z6" s="100"/>
      <c r="AA6" s="50" t="s">
        <v>135</v>
      </c>
      <c r="AB6" s="50" t="s">
        <v>134</v>
      </c>
      <c r="AC6" s="216" t="s">
        <v>1</v>
      </c>
      <c r="AD6" s="81" t="s">
        <v>57</v>
      </c>
      <c r="AE6" s="276"/>
      <c r="AF6" s="276"/>
      <c r="AG6" s="276"/>
      <c r="AH6" s="276"/>
      <c r="AI6" s="270"/>
      <c r="AJ6" s="270"/>
      <c r="AK6" s="270"/>
    </row>
    <row r="7" spans="11:37" s="8" customFormat="1" ht="14.25" customHeight="1" thickBot="1">
      <c r="K7" s="103"/>
      <c r="L7" s="60"/>
      <c r="M7" s="60"/>
      <c r="N7" s="60"/>
      <c r="O7" s="60"/>
      <c r="P7" s="275" t="s">
        <v>280</v>
      </c>
      <c r="Q7" s="274" t="s">
        <v>279</v>
      </c>
      <c r="R7" s="273"/>
      <c r="S7" s="203" t="s">
        <v>278</v>
      </c>
      <c r="T7" s="272" t="s">
        <v>277</v>
      </c>
      <c r="U7" s="101"/>
      <c r="V7" s="79"/>
      <c r="W7" s="79"/>
      <c r="X7" s="79"/>
      <c r="Y7" s="79"/>
      <c r="Z7" s="204" t="s">
        <v>262</v>
      </c>
      <c r="AA7" s="203" t="s">
        <v>261</v>
      </c>
      <c r="AB7" s="203" t="s">
        <v>260</v>
      </c>
      <c r="AC7" s="202"/>
      <c r="AD7" s="81"/>
      <c r="AE7" s="271"/>
      <c r="AF7" s="271"/>
      <c r="AG7" s="271"/>
      <c r="AH7" s="271"/>
      <c r="AI7" s="270"/>
      <c r="AJ7" s="270"/>
      <c r="AK7" s="270"/>
    </row>
    <row r="8" spans="1:37" ht="14.25" customHeight="1">
      <c r="A8" s="269">
        <v>401070</v>
      </c>
      <c r="B8" s="268">
        <v>401070</v>
      </c>
      <c r="C8" s="268">
        <v>353426</v>
      </c>
      <c r="D8" s="268">
        <v>47644</v>
      </c>
      <c r="E8" s="268">
        <v>217203</v>
      </c>
      <c r="F8" s="268">
        <v>17451</v>
      </c>
      <c r="G8" s="268">
        <v>0</v>
      </c>
      <c r="H8" s="267">
        <v>118038</v>
      </c>
      <c r="I8" s="261"/>
      <c r="K8" s="67"/>
      <c r="L8" s="66" t="s">
        <v>119</v>
      </c>
      <c r="M8" s="65"/>
      <c r="N8" s="65"/>
      <c r="O8" s="72" t="s">
        <v>258</v>
      </c>
      <c r="P8" s="266">
        <f>'Ｈ１８（2006）'!A9</f>
        <v>114290</v>
      </c>
      <c r="Q8" s="200">
        <f>'Ｈ１８（2006）'!C9</f>
        <v>114290</v>
      </c>
      <c r="R8" s="200">
        <f>'Ｈ１８（2006）'!E9</f>
        <v>96958</v>
      </c>
      <c r="S8" s="199">
        <f>'Ｈ１８（2006）'!F9</f>
        <v>0</v>
      </c>
      <c r="T8" s="198">
        <f>'Ｈ１８（2006）'!H9</f>
        <v>12400</v>
      </c>
      <c r="U8" s="73"/>
      <c r="V8" s="49" t="s">
        <v>276</v>
      </c>
      <c r="W8" s="56"/>
      <c r="X8" s="56"/>
      <c r="Y8" s="172" t="s">
        <v>275</v>
      </c>
      <c r="Z8" s="239">
        <f>'Ｈ１８（2006）'!A170</f>
        <v>0</v>
      </c>
      <c r="AA8" s="238">
        <f>'Ｈ１８（2006）'!B170</f>
        <v>0</v>
      </c>
      <c r="AB8" s="237">
        <f>'Ｈ１８（2006）'!C170</f>
        <v>0</v>
      </c>
      <c r="AC8" s="265">
        <f>'Ｈ１８（2006）'!E170</f>
        <v>0</v>
      </c>
      <c r="AD8" s="81"/>
      <c r="AE8" s="81"/>
      <c r="AF8" s="81"/>
      <c r="AG8" s="81"/>
      <c r="AH8" s="81"/>
      <c r="AI8" s="8"/>
      <c r="AJ8" s="8"/>
      <c r="AK8" s="8"/>
    </row>
    <row r="9" spans="1:37" ht="14.25" customHeight="1">
      <c r="A9" s="263">
        <v>114290</v>
      </c>
      <c r="B9" s="261">
        <v>114290</v>
      </c>
      <c r="C9" s="261">
        <v>114290</v>
      </c>
      <c r="D9" s="261">
        <v>0</v>
      </c>
      <c r="E9" s="261">
        <v>96958</v>
      </c>
      <c r="F9" s="261">
        <v>0</v>
      </c>
      <c r="G9" s="261">
        <v>0</v>
      </c>
      <c r="H9" s="262">
        <v>12400</v>
      </c>
      <c r="I9" s="261"/>
      <c r="K9" s="34"/>
      <c r="L9" s="49"/>
      <c r="M9" s="33" t="s">
        <v>118</v>
      </c>
      <c r="N9" s="32"/>
      <c r="O9" s="36" t="s">
        <v>259</v>
      </c>
      <c r="P9" s="146">
        <f>'Ｈ１８（2006）'!A10</f>
        <v>42645</v>
      </c>
      <c r="Q9" s="145">
        <f>'Ｈ１８（2006）'!C10</f>
        <v>42645</v>
      </c>
      <c r="R9" s="145">
        <f>'Ｈ１８（2006）'!E10</f>
        <v>28258</v>
      </c>
      <c r="S9" s="144">
        <f>'Ｈ１８（2006）'!F10</f>
        <v>0</v>
      </c>
      <c r="T9" s="143">
        <f>'Ｈ１８（2006）'!H10</f>
        <v>12400</v>
      </c>
      <c r="U9" s="37"/>
      <c r="V9" s="41"/>
      <c r="W9" s="33" t="s">
        <v>55</v>
      </c>
      <c r="X9" s="32"/>
      <c r="Y9" s="190" t="s">
        <v>258</v>
      </c>
      <c r="Z9" s="146">
        <f>'Ｈ１８（2006）'!A171</f>
        <v>0</v>
      </c>
      <c r="AA9" s="145">
        <f>'Ｈ１８（2006）'!B171</f>
        <v>0</v>
      </c>
      <c r="AB9" s="224">
        <f>'Ｈ１８（2006）'!C171</f>
        <v>0</v>
      </c>
      <c r="AC9" s="223">
        <f>'Ｈ１８（2006）'!E171</f>
        <v>0</v>
      </c>
      <c r="AD9" s="81"/>
      <c r="AE9" s="81"/>
      <c r="AF9" s="81"/>
      <c r="AG9" s="81"/>
      <c r="AH9" s="81"/>
      <c r="AI9" s="8"/>
      <c r="AJ9" s="8"/>
      <c r="AK9" s="8"/>
    </row>
    <row r="10" spans="1:37" ht="14.25" customHeight="1">
      <c r="A10" s="263">
        <v>42645</v>
      </c>
      <c r="B10" s="261">
        <v>42645</v>
      </c>
      <c r="C10" s="261">
        <v>42645</v>
      </c>
      <c r="D10" s="261">
        <v>0</v>
      </c>
      <c r="E10" s="261">
        <v>28258</v>
      </c>
      <c r="F10" s="261">
        <v>0</v>
      </c>
      <c r="G10" s="261">
        <v>0</v>
      </c>
      <c r="H10" s="262">
        <v>12400</v>
      </c>
      <c r="I10" s="261"/>
      <c r="K10" s="34"/>
      <c r="L10" s="49"/>
      <c r="M10" s="33" t="s">
        <v>5</v>
      </c>
      <c r="N10" s="60"/>
      <c r="O10" s="61"/>
      <c r="P10" s="182">
        <f>P8-P9</f>
        <v>71645</v>
      </c>
      <c r="Q10" s="181">
        <f>Q8-Q9</f>
        <v>71645</v>
      </c>
      <c r="R10" s="181">
        <f>R8-R9</f>
        <v>68700</v>
      </c>
      <c r="S10" s="180">
        <f>S8-S9</f>
        <v>0</v>
      </c>
      <c r="T10" s="38">
        <f>T8-T9</f>
        <v>0</v>
      </c>
      <c r="U10" s="37"/>
      <c r="V10" s="40"/>
      <c r="W10" s="33" t="s">
        <v>5</v>
      </c>
      <c r="X10" s="32"/>
      <c r="Y10" s="190"/>
      <c r="Z10" s="31">
        <f>Z8-Z9</f>
        <v>0</v>
      </c>
      <c r="AA10" s="30">
        <f>AA8-AA9</f>
        <v>0</v>
      </c>
      <c r="AB10" s="39">
        <f>AB8-AB9</f>
        <v>0</v>
      </c>
      <c r="AC10" s="264">
        <f>AC8-AC9</f>
        <v>0</v>
      </c>
      <c r="AD10" s="81"/>
      <c r="AE10" s="81"/>
      <c r="AF10" s="81"/>
      <c r="AG10" s="81"/>
      <c r="AH10" s="81"/>
      <c r="AI10" s="8"/>
      <c r="AJ10" s="8"/>
      <c r="AK10" s="8"/>
    </row>
    <row r="11" spans="1:37" ht="14.25" customHeight="1">
      <c r="A11" s="263">
        <v>0</v>
      </c>
      <c r="B11" s="261">
        <v>0</v>
      </c>
      <c r="C11" s="261">
        <v>0</v>
      </c>
      <c r="D11" s="261">
        <v>0</v>
      </c>
      <c r="E11" s="261">
        <v>0</v>
      </c>
      <c r="F11" s="261">
        <v>0</v>
      </c>
      <c r="G11" s="261">
        <v>0</v>
      </c>
      <c r="H11" s="262">
        <v>0</v>
      </c>
      <c r="I11" s="261"/>
      <c r="K11" s="34" t="s">
        <v>57</v>
      </c>
      <c r="L11" s="50" t="s">
        <v>117</v>
      </c>
      <c r="M11" s="58"/>
      <c r="N11" s="58"/>
      <c r="O11" s="59" t="s">
        <v>248</v>
      </c>
      <c r="P11" s="185">
        <f>'Ｈ１８（2006）'!A11</f>
        <v>0</v>
      </c>
      <c r="Q11" s="184">
        <f>'Ｈ１８（2006）'!C11</f>
        <v>0</v>
      </c>
      <c r="R11" s="184">
        <f>'Ｈ１８（2006）'!E11</f>
        <v>0</v>
      </c>
      <c r="S11" s="183">
        <f>'Ｈ１８（2006）'!F11</f>
        <v>0</v>
      </c>
      <c r="T11" s="143">
        <f>'Ｈ１８（2006）'!H11</f>
        <v>0</v>
      </c>
      <c r="U11" s="37"/>
      <c r="V11" s="33" t="s">
        <v>274</v>
      </c>
      <c r="W11" s="32"/>
      <c r="X11" s="32"/>
      <c r="Y11" s="190" t="s">
        <v>259</v>
      </c>
      <c r="Z11" s="146">
        <f>'Ｈ１８（2006）'!A172</f>
        <v>0</v>
      </c>
      <c r="AA11" s="145">
        <f>'Ｈ１８（2006）'!B172</f>
        <v>0</v>
      </c>
      <c r="AB11" s="224">
        <f>'Ｈ１８（2006）'!C172</f>
        <v>0</v>
      </c>
      <c r="AC11" s="223">
        <f>'Ｈ１８（2006）'!E172</f>
        <v>0</v>
      </c>
      <c r="AD11" s="81"/>
      <c r="AE11" s="81"/>
      <c r="AF11" s="81"/>
      <c r="AG11" s="81"/>
      <c r="AH11" s="81"/>
      <c r="AI11" s="8"/>
      <c r="AJ11" s="8"/>
      <c r="AK11" s="8"/>
    </row>
    <row r="12" spans="1:37" ht="14.25" customHeight="1">
      <c r="A12" s="263">
        <v>0</v>
      </c>
      <c r="B12" s="261">
        <v>0</v>
      </c>
      <c r="C12" s="261">
        <v>0</v>
      </c>
      <c r="D12" s="261">
        <v>0</v>
      </c>
      <c r="E12" s="261">
        <v>0</v>
      </c>
      <c r="F12" s="261">
        <v>0</v>
      </c>
      <c r="G12" s="261">
        <v>0</v>
      </c>
      <c r="H12" s="262">
        <v>0</v>
      </c>
      <c r="I12" s="261"/>
      <c r="K12" s="34"/>
      <c r="L12" s="49"/>
      <c r="M12" s="33" t="s">
        <v>116</v>
      </c>
      <c r="N12" s="32"/>
      <c r="O12" s="36" t="s">
        <v>256</v>
      </c>
      <c r="P12" s="146">
        <f>'Ｈ１８（2006）'!A12</f>
        <v>0</v>
      </c>
      <c r="Q12" s="145">
        <f>'Ｈ１８（2006）'!C12</f>
        <v>0</v>
      </c>
      <c r="R12" s="145">
        <f>'Ｈ１８（2006）'!E12</f>
        <v>0</v>
      </c>
      <c r="S12" s="144">
        <f>'Ｈ１８（2006）'!F12</f>
        <v>0</v>
      </c>
      <c r="T12" s="143">
        <f>'Ｈ１８（2006）'!H12</f>
        <v>0</v>
      </c>
      <c r="U12" s="37"/>
      <c r="V12" s="49"/>
      <c r="W12" s="259"/>
      <c r="X12" s="259"/>
      <c r="Y12" s="258"/>
      <c r="Z12" s="257"/>
      <c r="AA12" s="256"/>
      <c r="AB12" s="256"/>
      <c r="AC12" s="255"/>
      <c r="AD12" s="81"/>
      <c r="AE12" s="81"/>
      <c r="AF12" s="81"/>
      <c r="AG12" s="81"/>
      <c r="AH12" s="81"/>
      <c r="AI12" s="8"/>
      <c r="AJ12" s="8"/>
      <c r="AK12" s="8"/>
    </row>
    <row r="13" spans="1:37" ht="14.25" customHeight="1">
      <c r="A13" s="263">
        <v>38012</v>
      </c>
      <c r="B13" s="261">
        <v>38012</v>
      </c>
      <c r="C13" s="261">
        <v>963</v>
      </c>
      <c r="D13" s="261">
        <v>37049</v>
      </c>
      <c r="E13" s="261">
        <v>9822</v>
      </c>
      <c r="F13" s="261">
        <v>9505</v>
      </c>
      <c r="G13" s="261">
        <v>0</v>
      </c>
      <c r="H13" s="262">
        <v>0</v>
      </c>
      <c r="I13" s="261"/>
      <c r="K13" s="34"/>
      <c r="L13" s="40"/>
      <c r="M13" s="33" t="s">
        <v>5</v>
      </c>
      <c r="N13" s="56"/>
      <c r="O13" s="57"/>
      <c r="P13" s="182">
        <f>P11-P12</f>
        <v>0</v>
      </c>
      <c r="Q13" s="181">
        <f>Q11-Q12</f>
        <v>0</v>
      </c>
      <c r="R13" s="181">
        <f>R11-R12</f>
        <v>0</v>
      </c>
      <c r="S13" s="180">
        <f>S11-S12</f>
        <v>0</v>
      </c>
      <c r="T13" s="38">
        <f>T11-T12</f>
        <v>0</v>
      </c>
      <c r="U13" s="37"/>
      <c r="V13" s="40"/>
      <c r="W13" s="252"/>
      <c r="X13" s="252"/>
      <c r="Y13" s="251"/>
      <c r="Z13" s="250"/>
      <c r="AA13" s="249"/>
      <c r="AB13" s="249"/>
      <c r="AC13" s="248"/>
      <c r="AD13" s="81"/>
      <c r="AE13" s="81"/>
      <c r="AF13" s="81"/>
      <c r="AG13" s="81"/>
      <c r="AH13" s="81"/>
      <c r="AI13" s="8"/>
      <c r="AJ13" s="8"/>
      <c r="AK13" s="8"/>
    </row>
    <row r="14" spans="1:37" ht="14.25" customHeight="1">
      <c r="A14" s="263">
        <v>38012</v>
      </c>
      <c r="B14" s="261">
        <v>38012</v>
      </c>
      <c r="C14" s="261">
        <v>963</v>
      </c>
      <c r="D14" s="261">
        <v>37049</v>
      </c>
      <c r="E14" s="261">
        <v>9822</v>
      </c>
      <c r="F14" s="261">
        <v>9505</v>
      </c>
      <c r="G14" s="261">
        <v>0</v>
      </c>
      <c r="H14" s="262">
        <v>0</v>
      </c>
      <c r="I14" s="261"/>
      <c r="K14" s="34" t="s">
        <v>57</v>
      </c>
      <c r="L14" s="48"/>
      <c r="M14" s="49" t="s">
        <v>115</v>
      </c>
      <c r="N14" s="32"/>
      <c r="O14" s="36" t="s">
        <v>253</v>
      </c>
      <c r="P14" s="146">
        <f>'Ｈ１８（2006）'!A14</f>
        <v>38012</v>
      </c>
      <c r="Q14" s="145">
        <f>'Ｈ１８（2006）'!C14</f>
        <v>963</v>
      </c>
      <c r="R14" s="145">
        <f>'Ｈ１８（2006）'!E14</f>
        <v>9822</v>
      </c>
      <c r="S14" s="144">
        <f>'Ｈ１８（2006）'!F14</f>
        <v>9505</v>
      </c>
      <c r="T14" s="143">
        <f>'Ｈ１８（2006）'!H14</f>
        <v>0</v>
      </c>
      <c r="U14" s="37"/>
      <c r="V14" s="50"/>
      <c r="W14" s="33" t="s">
        <v>273</v>
      </c>
      <c r="X14" s="32"/>
      <c r="Y14" s="190" t="s">
        <v>253</v>
      </c>
      <c r="Z14" s="146">
        <f>'Ｈ１８（2006）'!A176</f>
        <v>0</v>
      </c>
      <c r="AA14" s="145">
        <f>'Ｈ１８（2006）'!B176</f>
        <v>0</v>
      </c>
      <c r="AB14" s="224">
        <f>'Ｈ１８（2006）'!C176</f>
        <v>0</v>
      </c>
      <c r="AC14" s="223">
        <f>'Ｈ１８（2006）'!E176</f>
        <v>0</v>
      </c>
      <c r="AD14" s="81"/>
      <c r="AE14" s="81"/>
      <c r="AF14" s="81"/>
      <c r="AG14" s="81"/>
      <c r="AH14" s="81"/>
      <c r="AI14" s="8"/>
      <c r="AJ14" s="8"/>
      <c r="AK14" s="8"/>
    </row>
    <row r="15" spans="1:37" ht="14.25" customHeight="1">
      <c r="A15" s="263">
        <v>0</v>
      </c>
      <c r="B15" s="261">
        <v>0</v>
      </c>
      <c r="C15" s="261">
        <v>0</v>
      </c>
      <c r="D15" s="261">
        <v>0</v>
      </c>
      <c r="E15" s="261">
        <v>0</v>
      </c>
      <c r="F15" s="261">
        <v>0</v>
      </c>
      <c r="G15" s="261">
        <v>0</v>
      </c>
      <c r="H15" s="262">
        <v>0</v>
      </c>
      <c r="I15" s="261"/>
      <c r="K15" s="34"/>
      <c r="L15" s="41" t="s">
        <v>114</v>
      </c>
      <c r="M15" s="49"/>
      <c r="N15" s="33" t="s">
        <v>113</v>
      </c>
      <c r="O15" s="36" t="s">
        <v>252</v>
      </c>
      <c r="P15" s="146">
        <f>'Ｈ１８（2006）'!A15</f>
        <v>0</v>
      </c>
      <c r="Q15" s="145">
        <f>'Ｈ１８（2006）'!C15</f>
        <v>0</v>
      </c>
      <c r="R15" s="145">
        <f>'Ｈ１８（2006）'!E15</f>
        <v>0</v>
      </c>
      <c r="S15" s="144">
        <f>'Ｈ１８（2006）'!F15</f>
        <v>0</v>
      </c>
      <c r="T15" s="143">
        <f>'Ｈ１８（2006）'!H15</f>
        <v>0</v>
      </c>
      <c r="U15" s="37"/>
      <c r="V15" s="49" t="s">
        <v>114</v>
      </c>
      <c r="W15" s="49"/>
      <c r="X15" s="60"/>
      <c r="Y15" s="61"/>
      <c r="Z15" s="233"/>
      <c r="AA15" s="232"/>
      <c r="AB15" s="232"/>
      <c r="AC15" s="231"/>
      <c r="AD15" s="81"/>
      <c r="AE15" s="81"/>
      <c r="AF15" s="81"/>
      <c r="AG15" s="81"/>
      <c r="AH15" s="81"/>
      <c r="AI15" s="8"/>
      <c r="AJ15" s="8"/>
      <c r="AK15" s="8"/>
    </row>
    <row r="16" spans="1:37" ht="14.25" customHeight="1">
      <c r="A16" s="263">
        <v>38012</v>
      </c>
      <c r="B16" s="261">
        <v>38012</v>
      </c>
      <c r="C16" s="261">
        <v>963</v>
      </c>
      <c r="D16" s="261">
        <v>37049</v>
      </c>
      <c r="E16" s="261">
        <v>9822</v>
      </c>
      <c r="F16" s="261">
        <v>9505</v>
      </c>
      <c r="G16" s="261">
        <v>0</v>
      </c>
      <c r="H16" s="262">
        <v>0</v>
      </c>
      <c r="I16" s="261"/>
      <c r="K16" s="34"/>
      <c r="L16" s="41" t="s">
        <v>112</v>
      </c>
      <c r="M16" s="41"/>
      <c r="N16" s="33" t="s">
        <v>111</v>
      </c>
      <c r="O16" s="36" t="s">
        <v>251</v>
      </c>
      <c r="P16" s="146">
        <f>'Ｈ１８（2006）'!A16</f>
        <v>38012</v>
      </c>
      <c r="Q16" s="145">
        <f>'Ｈ１８（2006）'!C16</f>
        <v>963</v>
      </c>
      <c r="R16" s="145">
        <f>'Ｈ１８（2006）'!E16</f>
        <v>9822</v>
      </c>
      <c r="S16" s="144">
        <f>'Ｈ１８（2006）'!F16</f>
        <v>9505</v>
      </c>
      <c r="T16" s="143">
        <f>'Ｈ１８（2006）'!H16</f>
        <v>0</v>
      </c>
      <c r="U16" s="37"/>
      <c r="V16" s="49" t="s">
        <v>112</v>
      </c>
      <c r="W16" s="49"/>
      <c r="X16" s="60"/>
      <c r="Y16" s="61"/>
      <c r="Z16" s="233"/>
      <c r="AA16" s="232"/>
      <c r="AB16" s="232"/>
      <c r="AC16" s="231"/>
      <c r="AD16" s="81"/>
      <c r="AE16" s="81"/>
      <c r="AF16" s="81"/>
      <c r="AG16" s="81"/>
      <c r="AH16" s="81"/>
      <c r="AI16" s="8"/>
      <c r="AJ16" s="8"/>
      <c r="AK16" s="8"/>
    </row>
    <row r="17" spans="1:37" ht="14.25" customHeight="1">
      <c r="A17" s="263">
        <v>0</v>
      </c>
      <c r="B17" s="261">
        <v>0</v>
      </c>
      <c r="C17" s="261">
        <v>0</v>
      </c>
      <c r="D17" s="261">
        <v>0</v>
      </c>
      <c r="E17" s="261">
        <v>0</v>
      </c>
      <c r="F17" s="261">
        <v>0</v>
      </c>
      <c r="G17" s="261">
        <v>0</v>
      </c>
      <c r="H17" s="262">
        <v>0</v>
      </c>
      <c r="I17" s="261"/>
      <c r="K17" s="34"/>
      <c r="L17" s="41" t="s">
        <v>45</v>
      </c>
      <c r="M17" s="40"/>
      <c r="N17" s="33" t="s">
        <v>5</v>
      </c>
      <c r="O17" s="36"/>
      <c r="P17" s="31">
        <f>P14-P15-P16</f>
        <v>0</v>
      </c>
      <c r="Q17" s="30">
        <f>Q14-Q15-Q16</f>
        <v>0</v>
      </c>
      <c r="R17" s="30">
        <f>R14-R15-R16</f>
        <v>0</v>
      </c>
      <c r="S17" s="35">
        <f>S14-S15-S16</f>
        <v>0</v>
      </c>
      <c r="T17" s="38">
        <f>T14-T15-T16</f>
        <v>0</v>
      </c>
      <c r="U17" s="37"/>
      <c r="V17" s="49" t="s">
        <v>268</v>
      </c>
      <c r="W17" s="49"/>
      <c r="X17" s="60"/>
      <c r="Y17" s="61"/>
      <c r="Z17" s="233"/>
      <c r="AA17" s="232"/>
      <c r="AB17" s="232"/>
      <c r="AC17" s="231"/>
      <c r="AD17" s="81"/>
      <c r="AE17" s="81"/>
      <c r="AF17" s="81"/>
      <c r="AG17" s="81"/>
      <c r="AH17" s="81"/>
      <c r="AI17" s="8"/>
      <c r="AJ17" s="8"/>
      <c r="AK17" s="8"/>
    </row>
    <row r="18" spans="1:37" ht="14.25" customHeight="1">
      <c r="A18" s="263">
        <v>0</v>
      </c>
      <c r="B18" s="261">
        <v>0</v>
      </c>
      <c r="C18" s="261">
        <v>0</v>
      </c>
      <c r="D18" s="261">
        <v>0</v>
      </c>
      <c r="E18" s="261">
        <v>0</v>
      </c>
      <c r="F18" s="261">
        <v>0</v>
      </c>
      <c r="G18" s="261">
        <v>0</v>
      </c>
      <c r="H18" s="262">
        <v>0</v>
      </c>
      <c r="I18" s="261"/>
      <c r="K18" s="34"/>
      <c r="L18" s="41"/>
      <c r="M18" s="33" t="s">
        <v>110</v>
      </c>
      <c r="N18" s="32"/>
      <c r="O18" s="36" t="s">
        <v>250</v>
      </c>
      <c r="P18" s="146">
        <f>'Ｈ１８（2006）'!A17</f>
        <v>0</v>
      </c>
      <c r="Q18" s="145">
        <f>'Ｈ１８（2006）'!C17</f>
        <v>0</v>
      </c>
      <c r="R18" s="145">
        <f>'Ｈ１８（2006）'!E17</f>
        <v>0</v>
      </c>
      <c r="S18" s="144">
        <f>'Ｈ１８（2006）'!F17</f>
        <v>0</v>
      </c>
      <c r="T18" s="143">
        <f>'Ｈ１８（2006）'!H17</f>
        <v>0</v>
      </c>
      <c r="U18" s="37"/>
      <c r="V18" s="49" t="s">
        <v>266</v>
      </c>
      <c r="W18" s="40"/>
      <c r="X18" s="60"/>
      <c r="Y18" s="61"/>
      <c r="Z18" s="233"/>
      <c r="AA18" s="232"/>
      <c r="AB18" s="232"/>
      <c r="AC18" s="231"/>
      <c r="AD18" s="81"/>
      <c r="AE18" s="81"/>
      <c r="AF18" s="81"/>
      <c r="AG18" s="81"/>
      <c r="AH18" s="81"/>
      <c r="AI18" s="8"/>
      <c r="AJ18" s="8"/>
      <c r="AK18" s="8"/>
    </row>
    <row r="19" spans="1:37" ht="14.25" customHeight="1">
      <c r="A19" s="263">
        <v>0</v>
      </c>
      <c r="B19" s="261">
        <v>0</v>
      </c>
      <c r="C19" s="261">
        <v>0</v>
      </c>
      <c r="D19" s="261">
        <v>0</v>
      </c>
      <c r="E19" s="261">
        <v>0</v>
      </c>
      <c r="F19" s="261">
        <v>0</v>
      </c>
      <c r="G19" s="261">
        <v>0</v>
      </c>
      <c r="H19" s="262">
        <v>0</v>
      </c>
      <c r="I19" s="261"/>
      <c r="K19" s="34"/>
      <c r="L19" s="40"/>
      <c r="M19" s="33" t="s">
        <v>5</v>
      </c>
      <c r="N19" s="32"/>
      <c r="O19" s="36" t="s">
        <v>249</v>
      </c>
      <c r="P19" s="146">
        <f>'Ｈ１８（2006）'!A18</f>
        <v>0</v>
      </c>
      <c r="Q19" s="145">
        <f>'Ｈ１８（2006）'!C18</f>
        <v>0</v>
      </c>
      <c r="R19" s="145">
        <f>'Ｈ１８（2006）'!E18</f>
        <v>0</v>
      </c>
      <c r="S19" s="144">
        <f>'Ｈ１８（2006）'!F18</f>
        <v>0</v>
      </c>
      <c r="T19" s="143">
        <f>'Ｈ１８（2006）'!H18</f>
        <v>0</v>
      </c>
      <c r="U19" s="37"/>
      <c r="V19" s="243"/>
      <c r="W19" s="32" t="s">
        <v>5</v>
      </c>
      <c r="X19" s="32"/>
      <c r="Y19" s="190" t="s">
        <v>252</v>
      </c>
      <c r="Z19" s="146">
        <f>'Ｈ１８（2006）'!A177</f>
        <v>0</v>
      </c>
      <c r="AA19" s="145">
        <f>'Ｈ１８（2006）'!B177</f>
        <v>0</v>
      </c>
      <c r="AB19" s="224">
        <f>'Ｈ１８（2006）'!C177</f>
        <v>0</v>
      </c>
      <c r="AC19" s="223">
        <f>'Ｈ１８（2006）'!E177</f>
        <v>0</v>
      </c>
      <c r="AD19" s="81"/>
      <c r="AE19" s="81"/>
      <c r="AF19" s="81"/>
      <c r="AG19" s="81"/>
      <c r="AH19" s="81"/>
      <c r="AI19" s="8"/>
      <c r="AJ19" s="8"/>
      <c r="AK19" s="8"/>
    </row>
    <row r="20" spans="1:37" ht="14.25" customHeight="1">
      <c r="A20" s="263">
        <v>10870</v>
      </c>
      <c r="B20" s="261">
        <v>10870</v>
      </c>
      <c r="C20" s="261">
        <v>275</v>
      </c>
      <c r="D20" s="261">
        <v>10595</v>
      </c>
      <c r="E20" s="261">
        <v>0</v>
      </c>
      <c r="F20" s="261">
        <v>7946</v>
      </c>
      <c r="G20" s="261">
        <v>0</v>
      </c>
      <c r="H20" s="262">
        <v>0</v>
      </c>
      <c r="I20" s="261"/>
      <c r="K20" s="34"/>
      <c r="L20" s="33" t="s">
        <v>109</v>
      </c>
      <c r="M20" s="32"/>
      <c r="N20" s="32"/>
      <c r="O20" s="36" t="s">
        <v>246</v>
      </c>
      <c r="P20" s="146">
        <f>'Ｈ１８（2006）'!A19</f>
        <v>0</v>
      </c>
      <c r="Q20" s="145">
        <f>'Ｈ１８（2006）'!C19</f>
        <v>0</v>
      </c>
      <c r="R20" s="219">
        <f>'Ｈ１８（2006）'!E19</f>
        <v>0</v>
      </c>
      <c r="S20" s="144">
        <f>'Ｈ１８（2006）'!F19</f>
        <v>0</v>
      </c>
      <c r="T20" s="143">
        <f>'Ｈ１８（2006）'!H19</f>
        <v>0</v>
      </c>
      <c r="U20" s="37" t="s">
        <v>57</v>
      </c>
      <c r="V20" s="49"/>
      <c r="W20" s="60"/>
      <c r="X20" s="60"/>
      <c r="Y20" s="61"/>
      <c r="Z20" s="233"/>
      <c r="AA20" s="232"/>
      <c r="AB20" s="232"/>
      <c r="AC20" s="231"/>
      <c r="AD20" s="81"/>
      <c r="AE20" s="81"/>
      <c r="AF20" s="81"/>
      <c r="AG20" s="81"/>
      <c r="AH20" s="81"/>
      <c r="AI20" s="8"/>
      <c r="AJ20" s="8"/>
      <c r="AK20" s="8"/>
    </row>
    <row r="21" spans="1:37" ht="14.25" customHeight="1">
      <c r="A21" s="263">
        <v>10870</v>
      </c>
      <c r="B21" s="261">
        <v>10870</v>
      </c>
      <c r="C21" s="261">
        <v>275</v>
      </c>
      <c r="D21" s="261">
        <v>10595</v>
      </c>
      <c r="E21" s="261">
        <v>0</v>
      </c>
      <c r="F21" s="261">
        <v>7946</v>
      </c>
      <c r="G21" s="261">
        <v>0</v>
      </c>
      <c r="H21" s="262">
        <v>0</v>
      </c>
      <c r="I21" s="261"/>
      <c r="K21" s="34" t="s">
        <v>95</v>
      </c>
      <c r="L21" s="49"/>
      <c r="M21" s="33" t="s">
        <v>107</v>
      </c>
      <c r="N21" s="32"/>
      <c r="O21" s="36" t="s">
        <v>243</v>
      </c>
      <c r="P21" s="146">
        <f>'Ｈ１８（2006）'!A21</f>
        <v>10870</v>
      </c>
      <c r="Q21" s="145">
        <f>'Ｈ１８（2006）'!C21</f>
        <v>275</v>
      </c>
      <c r="R21" s="145">
        <f>'Ｈ１８（2006）'!E21</f>
        <v>0</v>
      </c>
      <c r="S21" s="144">
        <f>'Ｈ１８（2006）'!F21</f>
        <v>7946</v>
      </c>
      <c r="T21" s="143">
        <f>'Ｈ１８（2006）'!H21</f>
        <v>0</v>
      </c>
      <c r="U21" s="37" t="s">
        <v>75</v>
      </c>
      <c r="V21" s="49"/>
      <c r="W21" s="61"/>
      <c r="X21" s="61"/>
      <c r="Y21" s="61"/>
      <c r="Z21" s="233"/>
      <c r="AA21" s="232"/>
      <c r="AB21" s="232"/>
      <c r="AC21" s="231"/>
      <c r="AD21" s="81"/>
      <c r="AE21" s="81"/>
      <c r="AF21" s="81"/>
      <c r="AG21" s="81"/>
      <c r="AH21" s="81"/>
      <c r="AI21" s="8"/>
      <c r="AJ21" s="8"/>
      <c r="AK21" s="8"/>
    </row>
    <row r="22" spans="1:37" ht="14.25" customHeight="1">
      <c r="A22" s="263">
        <v>0</v>
      </c>
      <c r="B22" s="261">
        <v>0</v>
      </c>
      <c r="C22" s="261">
        <v>0</v>
      </c>
      <c r="D22" s="261">
        <v>0</v>
      </c>
      <c r="E22" s="261">
        <v>0</v>
      </c>
      <c r="F22" s="261">
        <v>0</v>
      </c>
      <c r="G22" s="261">
        <v>0</v>
      </c>
      <c r="H22" s="262">
        <v>0</v>
      </c>
      <c r="I22" s="261"/>
      <c r="K22" s="34"/>
      <c r="L22" s="49" t="s">
        <v>106</v>
      </c>
      <c r="M22" s="33" t="s">
        <v>105</v>
      </c>
      <c r="N22" s="32"/>
      <c r="O22" s="36" t="s">
        <v>239</v>
      </c>
      <c r="P22" s="146">
        <f>'Ｈ１８（2006）'!A22</f>
        <v>0</v>
      </c>
      <c r="Q22" s="145">
        <f>'Ｈ１８（2006）'!C22</f>
        <v>0</v>
      </c>
      <c r="R22" s="145">
        <f>'Ｈ１８（2006）'!E22</f>
        <v>0</v>
      </c>
      <c r="S22" s="144">
        <f>'Ｈ１８（2006）'!F22</f>
        <v>0</v>
      </c>
      <c r="T22" s="143">
        <f>'Ｈ１８（2006）'!H22</f>
        <v>0</v>
      </c>
      <c r="U22" s="37"/>
      <c r="V22" s="49"/>
      <c r="W22" s="60"/>
      <c r="X22" s="60"/>
      <c r="Y22" s="61"/>
      <c r="Z22" s="233"/>
      <c r="AA22" s="232"/>
      <c r="AB22" s="232"/>
      <c r="AC22" s="231"/>
      <c r="AD22" s="81"/>
      <c r="AE22" s="81"/>
      <c r="AF22" s="81"/>
      <c r="AG22" s="81"/>
      <c r="AH22" s="81"/>
      <c r="AI22" s="8"/>
      <c r="AJ22" s="8"/>
      <c r="AK22" s="8"/>
    </row>
    <row r="23" spans="1:37" ht="14.25" customHeight="1">
      <c r="A23" s="263">
        <v>0</v>
      </c>
      <c r="B23" s="261">
        <v>0</v>
      </c>
      <c r="C23" s="261">
        <v>0</v>
      </c>
      <c r="D23" s="261">
        <v>0</v>
      </c>
      <c r="E23" s="261">
        <v>0</v>
      </c>
      <c r="F23" s="261">
        <v>0</v>
      </c>
      <c r="G23" s="261">
        <v>0</v>
      </c>
      <c r="H23" s="262">
        <v>0</v>
      </c>
      <c r="I23" s="261"/>
      <c r="K23" s="34"/>
      <c r="L23" s="49" t="s">
        <v>104</v>
      </c>
      <c r="M23" s="33" t="s">
        <v>103</v>
      </c>
      <c r="N23" s="32"/>
      <c r="O23" s="36" t="s">
        <v>237</v>
      </c>
      <c r="P23" s="146">
        <f>'Ｈ１８（2006）'!A23</f>
        <v>0</v>
      </c>
      <c r="Q23" s="145">
        <f>'Ｈ１８（2006）'!C23</f>
        <v>0</v>
      </c>
      <c r="R23" s="145">
        <f>'Ｈ１８（2006）'!E23</f>
        <v>0</v>
      </c>
      <c r="S23" s="144">
        <f>'Ｈ１８（2006）'!F23</f>
        <v>0</v>
      </c>
      <c r="T23" s="143">
        <f>'Ｈ１８（2006）'!H23</f>
        <v>0</v>
      </c>
      <c r="U23" s="37"/>
      <c r="V23" s="49"/>
      <c r="W23" s="61"/>
      <c r="X23" s="61"/>
      <c r="Y23" s="61"/>
      <c r="Z23" s="233"/>
      <c r="AA23" s="232"/>
      <c r="AB23" s="232"/>
      <c r="AC23" s="231"/>
      <c r="AD23" s="81"/>
      <c r="AE23" s="81"/>
      <c r="AF23" s="81"/>
      <c r="AG23" s="81"/>
      <c r="AH23" s="81"/>
      <c r="AI23" s="8"/>
      <c r="AJ23" s="8"/>
      <c r="AK23" s="8"/>
    </row>
    <row r="24" spans="1:37" ht="14.25" customHeight="1">
      <c r="A24" s="263">
        <v>0</v>
      </c>
      <c r="B24" s="261">
        <v>0</v>
      </c>
      <c r="C24" s="261">
        <v>0</v>
      </c>
      <c r="D24" s="261">
        <v>0</v>
      </c>
      <c r="E24" s="261">
        <v>0</v>
      </c>
      <c r="F24" s="261">
        <v>0</v>
      </c>
      <c r="G24" s="261">
        <v>0</v>
      </c>
      <c r="H24" s="262">
        <v>0</v>
      </c>
      <c r="I24" s="261"/>
      <c r="K24" s="34"/>
      <c r="L24" s="49" t="s">
        <v>102</v>
      </c>
      <c r="M24" s="33" t="s">
        <v>76</v>
      </c>
      <c r="N24" s="32"/>
      <c r="O24" s="36" t="s">
        <v>235</v>
      </c>
      <c r="P24" s="146">
        <f>'Ｈ１８（2006）'!A24</f>
        <v>0</v>
      </c>
      <c r="Q24" s="145">
        <f>'Ｈ１８（2006）'!C24</f>
        <v>0</v>
      </c>
      <c r="R24" s="145">
        <f>'Ｈ１８（2006）'!E24</f>
        <v>0</v>
      </c>
      <c r="S24" s="144">
        <f>'Ｈ１８（2006）'!F24</f>
        <v>0</v>
      </c>
      <c r="T24" s="143">
        <f>'Ｈ１８（2006）'!H24</f>
        <v>0</v>
      </c>
      <c r="U24" s="37"/>
      <c r="V24" s="50" t="s">
        <v>272</v>
      </c>
      <c r="W24" s="32"/>
      <c r="X24" s="32"/>
      <c r="Y24" s="190" t="s">
        <v>251</v>
      </c>
      <c r="Z24" s="146">
        <f>'Ｈ１８（2006）'!A178</f>
        <v>15206</v>
      </c>
      <c r="AA24" s="145">
        <f>'Ｈ１８（2006）'!B178</f>
        <v>0</v>
      </c>
      <c r="AB24" s="224">
        <f>'Ｈ１８（2006）'!C178</f>
        <v>8625</v>
      </c>
      <c r="AC24" s="223">
        <f>'Ｈ１８（2006）'!E178</f>
        <v>0</v>
      </c>
      <c r="AD24" s="81"/>
      <c r="AE24" s="81"/>
      <c r="AF24" s="81"/>
      <c r="AG24" s="81"/>
      <c r="AH24" s="81"/>
      <c r="AI24" s="8"/>
      <c r="AJ24" s="8"/>
      <c r="AK24" s="8"/>
    </row>
    <row r="25" spans="1:37" ht="14.25" customHeight="1">
      <c r="A25" s="263">
        <v>0</v>
      </c>
      <c r="B25" s="261">
        <v>0</v>
      </c>
      <c r="C25" s="261">
        <v>0</v>
      </c>
      <c r="D25" s="261">
        <v>0</v>
      </c>
      <c r="E25" s="261">
        <v>0</v>
      </c>
      <c r="F25" s="261">
        <v>0</v>
      </c>
      <c r="G25" s="261">
        <v>0</v>
      </c>
      <c r="H25" s="262">
        <v>0</v>
      </c>
      <c r="I25" s="261"/>
      <c r="K25" s="34"/>
      <c r="L25" s="49" t="s">
        <v>65</v>
      </c>
      <c r="M25" s="33" t="s">
        <v>101</v>
      </c>
      <c r="N25" s="32"/>
      <c r="O25" s="36" t="s">
        <v>232</v>
      </c>
      <c r="P25" s="146">
        <f>'Ｈ１８（2006）'!A25</f>
        <v>0</v>
      </c>
      <c r="Q25" s="145">
        <f>'Ｈ１８（2006）'!C25</f>
        <v>0</v>
      </c>
      <c r="R25" s="145">
        <f>'Ｈ１８（2006）'!E25</f>
        <v>0</v>
      </c>
      <c r="S25" s="144">
        <f>'Ｈ１８（2006）'!F25</f>
        <v>0</v>
      </c>
      <c r="T25" s="143">
        <f>'Ｈ１８（2006）'!H25</f>
        <v>0</v>
      </c>
      <c r="U25" s="37"/>
      <c r="V25" s="41"/>
      <c r="W25" s="33" t="s">
        <v>101</v>
      </c>
      <c r="X25" s="32"/>
      <c r="Y25" s="190" t="s">
        <v>246</v>
      </c>
      <c r="Z25" s="146">
        <f>'Ｈ１８（2006）'!A181</f>
        <v>0</v>
      </c>
      <c r="AA25" s="145">
        <f>'Ｈ１８（2006）'!B181</f>
        <v>0</v>
      </c>
      <c r="AB25" s="224">
        <f>'Ｈ１８（2006）'!C181</f>
        <v>0</v>
      </c>
      <c r="AC25" s="223">
        <f>'Ｈ１８（2006）'!E181</f>
        <v>0</v>
      </c>
      <c r="AD25" s="81"/>
      <c r="AE25" s="81"/>
      <c r="AF25" s="81"/>
      <c r="AG25" s="81"/>
      <c r="AH25" s="81"/>
      <c r="AI25" s="8"/>
      <c r="AJ25" s="8"/>
      <c r="AK25" s="8"/>
    </row>
    <row r="26" spans="1:37" ht="14.25" customHeight="1">
      <c r="A26" s="247">
        <v>0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5">
        <v>0</v>
      </c>
      <c r="H26" s="246">
        <v>0</v>
      </c>
      <c r="I26" s="245"/>
      <c r="K26" s="34"/>
      <c r="L26" s="49" t="s">
        <v>79</v>
      </c>
      <c r="M26" s="33" t="s">
        <v>100</v>
      </c>
      <c r="N26" s="32"/>
      <c r="O26" s="36" t="s">
        <v>230</v>
      </c>
      <c r="P26" s="146">
        <f>'Ｈ１８（2006）'!A26</f>
        <v>0</v>
      </c>
      <c r="Q26" s="145">
        <f>'Ｈ１８（2006）'!C26</f>
        <v>0</v>
      </c>
      <c r="R26" s="145">
        <f>'Ｈ１８（2006）'!E26</f>
        <v>0</v>
      </c>
      <c r="S26" s="144">
        <f>'Ｈ１８（2006）'!F26</f>
        <v>0</v>
      </c>
      <c r="T26" s="143">
        <f>'Ｈ１８（2006）'!H26</f>
        <v>0</v>
      </c>
      <c r="U26" s="37"/>
      <c r="V26" s="254"/>
      <c r="W26" s="260"/>
      <c r="X26" s="259"/>
      <c r="Y26" s="258"/>
      <c r="Z26" s="257"/>
      <c r="AA26" s="256"/>
      <c r="AB26" s="256"/>
      <c r="AC26" s="255"/>
      <c r="AD26" s="81"/>
      <c r="AE26" s="81"/>
      <c r="AF26" s="81"/>
      <c r="AG26" s="81"/>
      <c r="AH26" s="81"/>
      <c r="AI26" s="8"/>
      <c r="AJ26" s="8"/>
      <c r="AK26" s="8"/>
    </row>
    <row r="27" spans="1:37" ht="14.25" customHeight="1">
      <c r="A27" s="247">
        <v>0</v>
      </c>
      <c r="B27" s="245">
        <v>0</v>
      </c>
      <c r="C27" s="245">
        <v>0</v>
      </c>
      <c r="D27" s="245">
        <v>0</v>
      </c>
      <c r="E27" s="245">
        <v>0</v>
      </c>
      <c r="F27" s="245">
        <v>0</v>
      </c>
      <c r="G27" s="245">
        <v>0</v>
      </c>
      <c r="H27" s="246">
        <v>0</v>
      </c>
      <c r="I27" s="245"/>
      <c r="K27" s="34"/>
      <c r="L27" s="49" t="s">
        <v>45</v>
      </c>
      <c r="M27" s="33" t="s">
        <v>73</v>
      </c>
      <c r="N27" s="32"/>
      <c r="O27" s="36" t="s">
        <v>226</v>
      </c>
      <c r="P27" s="146">
        <f>'Ｈ１８（2006）'!A27</f>
        <v>0</v>
      </c>
      <c r="Q27" s="145">
        <f>'Ｈ１８（2006）'!C27</f>
        <v>0</v>
      </c>
      <c r="R27" s="145">
        <f>'Ｈ１８（2006）'!E27</f>
        <v>0</v>
      </c>
      <c r="S27" s="144">
        <f>'Ｈ１８（2006）'!F27</f>
        <v>0</v>
      </c>
      <c r="T27" s="143">
        <f>'Ｈ１８（2006）'!H27</f>
        <v>0</v>
      </c>
      <c r="U27" s="37"/>
      <c r="V27" s="254"/>
      <c r="W27" s="253"/>
      <c r="X27" s="252"/>
      <c r="Y27" s="251"/>
      <c r="Z27" s="250"/>
      <c r="AA27" s="249"/>
      <c r="AB27" s="249"/>
      <c r="AC27" s="248"/>
      <c r="AD27" s="81"/>
      <c r="AE27" s="81"/>
      <c r="AF27" s="81"/>
      <c r="AG27" s="81"/>
      <c r="AH27" s="81"/>
      <c r="AI27" s="8"/>
      <c r="AJ27" s="8"/>
      <c r="AK27" s="8"/>
    </row>
    <row r="28" spans="1:37" ht="14.25" customHeight="1">
      <c r="A28" s="247">
        <v>0</v>
      </c>
      <c r="B28" s="245">
        <v>0</v>
      </c>
      <c r="C28" s="245">
        <v>0</v>
      </c>
      <c r="D28" s="245">
        <v>0</v>
      </c>
      <c r="E28" s="245">
        <v>0</v>
      </c>
      <c r="F28" s="245">
        <v>0</v>
      </c>
      <c r="G28" s="245">
        <v>0</v>
      </c>
      <c r="H28" s="246">
        <v>0</v>
      </c>
      <c r="I28" s="245"/>
      <c r="K28" s="34" t="s">
        <v>92</v>
      </c>
      <c r="L28" s="40"/>
      <c r="M28" s="33" t="s">
        <v>5</v>
      </c>
      <c r="N28" s="32"/>
      <c r="O28" s="36" t="s">
        <v>223</v>
      </c>
      <c r="P28" s="146">
        <f>'Ｈ１８（2006）'!A28</f>
        <v>0</v>
      </c>
      <c r="Q28" s="145">
        <f>'Ｈ１８（2006）'!C28</f>
        <v>0</v>
      </c>
      <c r="R28" s="145">
        <f>'Ｈ１８（2006）'!E28</f>
        <v>0</v>
      </c>
      <c r="S28" s="144">
        <f>'Ｈ１８（2006）'!F28</f>
        <v>0</v>
      </c>
      <c r="T28" s="143">
        <f>'Ｈ１８（2006）'!H28</f>
        <v>0</v>
      </c>
      <c r="U28" s="37"/>
      <c r="V28" s="40"/>
      <c r="W28" s="33" t="s">
        <v>5</v>
      </c>
      <c r="X28" s="32"/>
      <c r="Y28" s="190"/>
      <c r="Z28" s="31">
        <f>Z24-Z25</f>
        <v>15206</v>
      </c>
      <c r="AA28" s="30">
        <f>AA24-AA25</f>
        <v>0</v>
      </c>
      <c r="AB28" s="35">
        <f>AB24-AB25</f>
        <v>8625</v>
      </c>
      <c r="AC28" s="244">
        <f>AC24-AC25</f>
        <v>0</v>
      </c>
      <c r="AD28" s="81"/>
      <c r="AE28" s="81"/>
      <c r="AF28" s="81"/>
      <c r="AG28" s="81"/>
      <c r="AH28" s="81"/>
      <c r="AI28" s="8"/>
      <c r="AJ28" s="8"/>
      <c r="AK28" s="8"/>
    </row>
    <row r="29" spans="1:37" ht="14.25" customHeight="1">
      <c r="A29" s="247">
        <v>0</v>
      </c>
      <c r="B29" s="245">
        <v>0</v>
      </c>
      <c r="C29" s="245">
        <v>0</v>
      </c>
      <c r="D29" s="245">
        <v>0</v>
      </c>
      <c r="E29" s="245">
        <v>0</v>
      </c>
      <c r="F29" s="245">
        <v>0</v>
      </c>
      <c r="G29" s="245">
        <v>0</v>
      </c>
      <c r="H29" s="246">
        <v>0</v>
      </c>
      <c r="I29" s="245"/>
      <c r="K29" s="34" t="s">
        <v>57</v>
      </c>
      <c r="L29" s="50" t="s">
        <v>96</v>
      </c>
      <c r="M29" s="32"/>
      <c r="N29" s="32"/>
      <c r="O29" s="36" t="s">
        <v>221</v>
      </c>
      <c r="P29" s="146">
        <f>'Ｈ１８（2006）'!A29</f>
        <v>0</v>
      </c>
      <c r="Q29" s="145">
        <f>'Ｈ１８（2006）'!C29</f>
        <v>0</v>
      </c>
      <c r="R29" s="145">
        <f>'Ｈ１８（2006）'!E29</f>
        <v>0</v>
      </c>
      <c r="S29" s="144">
        <f>'Ｈ１８（2006）'!F29</f>
        <v>0</v>
      </c>
      <c r="T29" s="143">
        <f>'Ｈ１８（2006）'!H29</f>
        <v>0</v>
      </c>
      <c r="U29" s="37" t="s">
        <v>57</v>
      </c>
      <c r="V29" s="49"/>
      <c r="W29" s="60"/>
      <c r="X29" s="60"/>
      <c r="Y29" s="61"/>
      <c r="Z29" s="233"/>
      <c r="AA29" s="232"/>
      <c r="AB29" s="232"/>
      <c r="AC29" s="231"/>
      <c r="AD29" s="81"/>
      <c r="AE29" s="81"/>
      <c r="AF29" s="81"/>
      <c r="AG29" s="81"/>
      <c r="AH29" s="81"/>
      <c r="AI29" s="8"/>
      <c r="AJ29" s="8"/>
      <c r="AK29" s="8"/>
    </row>
    <row r="30" spans="1:37" ht="14.25" customHeight="1">
      <c r="A30" s="247">
        <v>0</v>
      </c>
      <c r="B30" s="245">
        <v>0</v>
      </c>
      <c r="C30" s="245">
        <v>0</v>
      </c>
      <c r="D30" s="245">
        <v>0</v>
      </c>
      <c r="E30" s="245">
        <v>0</v>
      </c>
      <c r="F30" s="245">
        <v>0</v>
      </c>
      <c r="G30" s="245">
        <v>0</v>
      </c>
      <c r="H30" s="246">
        <v>0</v>
      </c>
      <c r="I30" s="245"/>
      <c r="K30" s="34"/>
      <c r="L30" s="49"/>
      <c r="M30" s="33" t="s">
        <v>93</v>
      </c>
      <c r="N30" s="32"/>
      <c r="O30" s="36" t="s">
        <v>219</v>
      </c>
      <c r="P30" s="146">
        <f>'Ｈ１８（2006）'!A30</f>
        <v>0</v>
      </c>
      <c r="Q30" s="145">
        <f>'Ｈ１８（2006）'!C30</f>
        <v>0</v>
      </c>
      <c r="R30" s="145">
        <f>'Ｈ１８（2006）'!E30</f>
        <v>0</v>
      </c>
      <c r="S30" s="144">
        <f>'Ｈ１８（2006）'!F30</f>
        <v>0</v>
      </c>
      <c r="T30" s="143">
        <f>'Ｈ１８（2006）'!H30</f>
        <v>0</v>
      </c>
      <c r="U30" s="37"/>
      <c r="V30" s="49"/>
      <c r="W30" s="60"/>
      <c r="X30" s="60"/>
      <c r="Y30" s="61"/>
      <c r="Z30" s="233"/>
      <c r="AA30" s="232"/>
      <c r="AB30" s="232"/>
      <c r="AC30" s="231"/>
      <c r="AD30" s="81"/>
      <c r="AE30" s="81"/>
      <c r="AF30" s="81"/>
      <c r="AG30" s="81"/>
      <c r="AH30" s="81"/>
      <c r="AI30" s="8"/>
      <c r="AJ30" s="8"/>
      <c r="AK30" s="8"/>
    </row>
    <row r="31" spans="1:37" ht="14.25" customHeight="1">
      <c r="A31" s="247">
        <v>0</v>
      </c>
      <c r="B31" s="245">
        <v>0</v>
      </c>
      <c r="C31" s="245">
        <v>0</v>
      </c>
      <c r="D31" s="245">
        <v>0</v>
      </c>
      <c r="E31" s="245">
        <v>0</v>
      </c>
      <c r="F31" s="245">
        <v>0</v>
      </c>
      <c r="G31" s="245">
        <v>0</v>
      </c>
      <c r="H31" s="246">
        <v>0</v>
      </c>
      <c r="I31" s="245"/>
      <c r="K31" s="34"/>
      <c r="L31" s="49"/>
      <c r="M31" s="33" t="s">
        <v>91</v>
      </c>
      <c r="N31" s="32"/>
      <c r="O31" s="36" t="s">
        <v>216</v>
      </c>
      <c r="P31" s="146">
        <f>'Ｈ１８（2006）'!A31</f>
        <v>0</v>
      </c>
      <c r="Q31" s="145">
        <f>'Ｈ１８（2006）'!C31</f>
        <v>0</v>
      </c>
      <c r="R31" s="145">
        <f>'Ｈ１８（2006）'!E31</f>
        <v>0</v>
      </c>
      <c r="S31" s="144">
        <f>'Ｈ１８（2006）'!F31</f>
        <v>0</v>
      </c>
      <c r="T31" s="143">
        <f>'Ｈ１８（2006）'!H31</f>
        <v>0</v>
      </c>
      <c r="U31" s="37"/>
      <c r="V31" s="49"/>
      <c r="W31" s="60"/>
      <c r="X31" s="60"/>
      <c r="Y31" s="61"/>
      <c r="Z31" s="233"/>
      <c r="AA31" s="232"/>
      <c r="AB31" s="232"/>
      <c r="AC31" s="231"/>
      <c r="AD31" s="81"/>
      <c r="AE31" s="81"/>
      <c r="AF31" s="81"/>
      <c r="AG31" s="81"/>
      <c r="AH31" s="81"/>
      <c r="AI31" s="8"/>
      <c r="AJ31" s="8"/>
      <c r="AK31" s="8"/>
    </row>
    <row r="32" spans="1:37" ht="14.25" customHeight="1">
      <c r="A32" s="247">
        <v>210914</v>
      </c>
      <c r="B32" s="245">
        <v>210914</v>
      </c>
      <c r="C32" s="245">
        <v>210914</v>
      </c>
      <c r="D32" s="245">
        <v>0</v>
      </c>
      <c r="E32" s="245">
        <v>100903</v>
      </c>
      <c r="F32" s="245">
        <v>0</v>
      </c>
      <c r="G32" s="245">
        <v>0</v>
      </c>
      <c r="H32" s="246">
        <v>94738</v>
      </c>
      <c r="I32" s="245"/>
      <c r="K32" s="34"/>
      <c r="L32" s="49"/>
      <c r="M32" s="33" t="s">
        <v>5</v>
      </c>
      <c r="N32" s="32"/>
      <c r="O32" s="36"/>
      <c r="P32" s="31">
        <f>P29-P30-P31</f>
        <v>0</v>
      </c>
      <c r="Q32" s="30">
        <f>Q29-Q30-Q31</f>
        <v>0</v>
      </c>
      <c r="R32" s="30">
        <f>R29-R30-R31</f>
        <v>0</v>
      </c>
      <c r="S32" s="35">
        <f>S29-S30-S31</f>
        <v>0</v>
      </c>
      <c r="T32" s="38">
        <f>T29-T30-T31</f>
        <v>0</v>
      </c>
      <c r="U32" s="37"/>
      <c r="V32" s="49"/>
      <c r="W32" s="60"/>
      <c r="X32" s="60"/>
      <c r="Y32" s="61"/>
      <c r="Z32" s="233"/>
      <c r="AA32" s="232"/>
      <c r="AB32" s="232"/>
      <c r="AC32" s="231"/>
      <c r="AD32" s="81"/>
      <c r="AE32" s="81"/>
      <c r="AF32" s="81"/>
      <c r="AG32" s="81"/>
      <c r="AH32" s="81"/>
      <c r="AI32" s="8"/>
      <c r="AJ32" s="8"/>
      <c r="AK32" s="8"/>
    </row>
    <row r="33" spans="1:37" ht="14.25" customHeight="1">
      <c r="A33" s="247">
        <v>0</v>
      </c>
      <c r="B33" s="245">
        <v>0</v>
      </c>
      <c r="C33" s="245">
        <v>0</v>
      </c>
      <c r="D33" s="245">
        <v>0</v>
      </c>
      <c r="E33" s="245">
        <v>0</v>
      </c>
      <c r="F33" s="245">
        <v>0</v>
      </c>
      <c r="G33" s="245">
        <v>0</v>
      </c>
      <c r="H33" s="246">
        <v>0</v>
      </c>
      <c r="I33" s="245"/>
      <c r="K33" s="34"/>
      <c r="L33" s="50"/>
      <c r="M33" s="33" t="s">
        <v>86</v>
      </c>
      <c r="N33" s="32"/>
      <c r="O33" s="36" t="s">
        <v>211</v>
      </c>
      <c r="P33" s="146">
        <f>'Ｈ１８（2006）'!A33</f>
        <v>0</v>
      </c>
      <c r="Q33" s="145">
        <f>'Ｈ１８（2006）'!C33</f>
        <v>0</v>
      </c>
      <c r="R33" s="145">
        <f>'Ｈ１８（2006）'!E33</f>
        <v>0</v>
      </c>
      <c r="S33" s="144">
        <f>'Ｈ１８（2006）'!F33</f>
        <v>0</v>
      </c>
      <c r="T33" s="143">
        <f>'Ｈ１８（2006）'!H33</f>
        <v>0</v>
      </c>
      <c r="U33" s="37" t="s">
        <v>57</v>
      </c>
      <c r="V33" s="50"/>
      <c r="W33" s="33" t="s">
        <v>271</v>
      </c>
      <c r="X33" s="32"/>
      <c r="Y33" s="36" t="s">
        <v>243</v>
      </c>
      <c r="Z33" s="146">
        <f>'Ｈ１８（2006）'!A183</f>
        <v>19661</v>
      </c>
      <c r="AA33" s="145">
        <f>'Ｈ１８（2006）'!B183</f>
        <v>0</v>
      </c>
      <c r="AB33" s="224">
        <f>'Ｈ１８（2006）'!C183</f>
        <v>1860</v>
      </c>
      <c r="AC33" s="223">
        <f>'Ｈ１８（2006）'!E183</f>
        <v>0</v>
      </c>
      <c r="AD33" s="81"/>
      <c r="AE33" s="81"/>
      <c r="AF33" s="81"/>
      <c r="AG33" s="81"/>
      <c r="AH33" s="81"/>
      <c r="AI33" s="8"/>
      <c r="AJ33" s="8"/>
      <c r="AK33" s="8"/>
    </row>
    <row r="34" spans="1:37" ht="14.25" customHeight="1">
      <c r="A34" s="247">
        <v>0</v>
      </c>
      <c r="B34" s="245">
        <v>0</v>
      </c>
      <c r="C34" s="245">
        <v>0</v>
      </c>
      <c r="D34" s="245">
        <v>0</v>
      </c>
      <c r="E34" s="245">
        <v>0</v>
      </c>
      <c r="F34" s="245">
        <v>0</v>
      </c>
      <c r="G34" s="245">
        <v>0</v>
      </c>
      <c r="H34" s="246">
        <v>0</v>
      </c>
      <c r="I34" s="245"/>
      <c r="K34" s="34"/>
      <c r="L34" s="49"/>
      <c r="M34" s="33" t="s">
        <v>83</v>
      </c>
      <c r="N34" s="32"/>
      <c r="O34" s="36" t="s">
        <v>209</v>
      </c>
      <c r="P34" s="146">
        <f>'Ｈ１８（2006）'!A34</f>
        <v>0</v>
      </c>
      <c r="Q34" s="145">
        <f>'Ｈ１８（2006）'!C34</f>
        <v>0</v>
      </c>
      <c r="R34" s="145">
        <f>'Ｈ１８（2006）'!E34</f>
        <v>0</v>
      </c>
      <c r="S34" s="144">
        <f>'Ｈ１８（2006）'!F34</f>
        <v>0</v>
      </c>
      <c r="T34" s="143">
        <f>'Ｈ１８（2006）'!H34</f>
        <v>0</v>
      </c>
      <c r="U34" s="37"/>
      <c r="V34" s="49"/>
      <c r="W34" s="49"/>
      <c r="X34" s="60"/>
      <c r="Y34" s="61"/>
      <c r="Z34" s="233"/>
      <c r="AA34" s="232"/>
      <c r="AB34" s="232"/>
      <c r="AC34" s="231"/>
      <c r="AD34" s="81"/>
      <c r="AE34" s="81"/>
      <c r="AF34" s="81"/>
      <c r="AG34" s="81"/>
      <c r="AH34" s="81"/>
      <c r="AI34" s="8"/>
      <c r="AJ34" s="8"/>
      <c r="AK34" s="8"/>
    </row>
    <row r="35" spans="1:37" ht="14.25" customHeight="1">
      <c r="A35" s="247">
        <v>0</v>
      </c>
      <c r="B35" s="245">
        <v>0</v>
      </c>
      <c r="C35" s="245">
        <v>0</v>
      </c>
      <c r="D35" s="245">
        <v>0</v>
      </c>
      <c r="E35" s="245">
        <v>0</v>
      </c>
      <c r="F35" s="245">
        <v>0</v>
      </c>
      <c r="G35" s="245">
        <v>0</v>
      </c>
      <c r="H35" s="246">
        <v>0</v>
      </c>
      <c r="I35" s="245"/>
      <c r="K35" s="34" t="s">
        <v>82</v>
      </c>
      <c r="L35" s="49"/>
      <c r="M35" s="33" t="s">
        <v>80</v>
      </c>
      <c r="N35" s="32"/>
      <c r="O35" s="36" t="s">
        <v>205</v>
      </c>
      <c r="P35" s="146">
        <f>'Ｈ１８（2006）'!A35</f>
        <v>0</v>
      </c>
      <c r="Q35" s="145">
        <f>'Ｈ１８（2006）'!C35</f>
        <v>0</v>
      </c>
      <c r="R35" s="145">
        <f>'Ｈ１８（2006）'!E35</f>
        <v>0</v>
      </c>
      <c r="S35" s="144">
        <f>'Ｈ１８（2006）'!F35</f>
        <v>0</v>
      </c>
      <c r="T35" s="143">
        <f>'Ｈ１８（2006）'!H35</f>
        <v>0</v>
      </c>
      <c r="U35" s="37"/>
      <c r="V35" s="49"/>
      <c r="W35" s="33" t="s">
        <v>80</v>
      </c>
      <c r="X35" s="32"/>
      <c r="Y35" s="36" t="s">
        <v>239</v>
      </c>
      <c r="Z35" s="146">
        <f>'Ｈ１８（2006）'!A184</f>
        <v>0</v>
      </c>
      <c r="AA35" s="145">
        <f>'Ｈ１８（2006）'!B184</f>
        <v>0</v>
      </c>
      <c r="AB35" s="224">
        <f>'Ｈ１８（2006）'!C184</f>
        <v>0</v>
      </c>
      <c r="AC35" s="223">
        <f>'Ｈ１８（2006）'!E184</f>
        <v>0</v>
      </c>
      <c r="AD35" s="81"/>
      <c r="AE35" s="81"/>
      <c r="AF35" s="81"/>
      <c r="AG35" s="81"/>
      <c r="AH35" s="81"/>
      <c r="AI35" s="8"/>
      <c r="AJ35" s="8"/>
      <c r="AK35" s="8"/>
    </row>
    <row r="36" spans="1:37" ht="14.25" customHeight="1">
      <c r="A36" s="247">
        <v>0</v>
      </c>
      <c r="B36" s="245">
        <v>0</v>
      </c>
      <c r="C36" s="245">
        <v>0</v>
      </c>
      <c r="D36" s="245">
        <v>0</v>
      </c>
      <c r="E36" s="245">
        <v>0</v>
      </c>
      <c r="F36" s="245">
        <v>0</v>
      </c>
      <c r="G36" s="245">
        <v>0</v>
      </c>
      <c r="H36" s="246">
        <v>0</v>
      </c>
      <c r="I36" s="245"/>
      <c r="K36" s="34"/>
      <c r="L36" s="49" t="s">
        <v>77</v>
      </c>
      <c r="M36" s="33" t="s">
        <v>76</v>
      </c>
      <c r="N36" s="32"/>
      <c r="O36" s="36" t="s">
        <v>201</v>
      </c>
      <c r="P36" s="146">
        <f>'Ｈ１８（2006）'!A36</f>
        <v>0</v>
      </c>
      <c r="Q36" s="145">
        <f>'Ｈ１８（2006）'!C36</f>
        <v>0</v>
      </c>
      <c r="R36" s="145">
        <f>'Ｈ１８（2006）'!E36</f>
        <v>0</v>
      </c>
      <c r="S36" s="144">
        <f>'Ｈ１８（2006）'!F36</f>
        <v>0</v>
      </c>
      <c r="T36" s="143">
        <f>'Ｈ１８（2006）'!H36</f>
        <v>0</v>
      </c>
      <c r="U36" s="37"/>
      <c r="V36" s="49" t="s">
        <v>77</v>
      </c>
      <c r="W36" s="49"/>
      <c r="X36" s="60"/>
      <c r="Y36" s="61"/>
      <c r="Z36" s="233"/>
      <c r="AA36" s="232"/>
      <c r="AB36" s="232"/>
      <c r="AC36" s="231"/>
      <c r="AD36" s="81"/>
      <c r="AE36" s="81"/>
      <c r="AF36" s="81"/>
      <c r="AG36" s="81"/>
      <c r="AH36" s="81"/>
      <c r="AI36" s="8"/>
      <c r="AJ36" s="8"/>
      <c r="AK36" s="8"/>
    </row>
    <row r="37" spans="1:37" ht="14.25" customHeight="1">
      <c r="A37" s="247">
        <v>0</v>
      </c>
      <c r="B37" s="245">
        <v>0</v>
      </c>
      <c r="C37" s="245">
        <v>0</v>
      </c>
      <c r="D37" s="245">
        <v>0</v>
      </c>
      <c r="E37" s="245">
        <v>0</v>
      </c>
      <c r="F37" s="245">
        <v>0</v>
      </c>
      <c r="G37" s="245">
        <v>0</v>
      </c>
      <c r="H37" s="246">
        <v>0</v>
      </c>
      <c r="I37" s="245"/>
      <c r="K37" s="34"/>
      <c r="L37" s="49"/>
      <c r="M37" s="33" t="s">
        <v>73</v>
      </c>
      <c r="N37" s="32"/>
      <c r="O37" s="36" t="s">
        <v>199</v>
      </c>
      <c r="P37" s="146">
        <f>'Ｈ１８（2006）'!A37</f>
        <v>0</v>
      </c>
      <c r="Q37" s="145">
        <f>'Ｈ１８（2006）'!C37</f>
        <v>0</v>
      </c>
      <c r="R37" s="145">
        <f>'Ｈ１８（2006）'!E37</f>
        <v>0</v>
      </c>
      <c r="S37" s="144">
        <f>'Ｈ１８（2006）'!F37</f>
        <v>0</v>
      </c>
      <c r="T37" s="143">
        <f>'Ｈ１８（2006）'!H37</f>
        <v>0</v>
      </c>
      <c r="U37" s="37"/>
      <c r="V37" s="49"/>
      <c r="W37" s="49"/>
      <c r="X37" s="60"/>
      <c r="Y37" s="61"/>
      <c r="Z37" s="233"/>
      <c r="AA37" s="232"/>
      <c r="AB37" s="232"/>
      <c r="AC37" s="231"/>
      <c r="AD37" s="81"/>
      <c r="AE37" s="81"/>
      <c r="AF37" s="81"/>
      <c r="AG37" s="81"/>
      <c r="AH37" s="81"/>
      <c r="AI37" s="8"/>
      <c r="AJ37" s="8"/>
      <c r="AK37" s="8"/>
    </row>
    <row r="38" spans="1:37" ht="14.25" customHeight="1">
      <c r="A38" s="247">
        <v>0</v>
      </c>
      <c r="B38" s="245">
        <v>0</v>
      </c>
      <c r="C38" s="245">
        <v>0</v>
      </c>
      <c r="D38" s="245">
        <v>0</v>
      </c>
      <c r="E38" s="245">
        <v>0</v>
      </c>
      <c r="F38" s="245">
        <v>0</v>
      </c>
      <c r="G38" s="245">
        <v>0</v>
      </c>
      <c r="H38" s="246">
        <v>0</v>
      </c>
      <c r="I38" s="245"/>
      <c r="K38" s="34"/>
      <c r="L38" s="49"/>
      <c r="M38" s="33" t="s">
        <v>71</v>
      </c>
      <c r="N38" s="32"/>
      <c r="O38" s="36" t="s">
        <v>198</v>
      </c>
      <c r="P38" s="146">
        <f>'Ｈ１８（2006）'!A38</f>
        <v>0</v>
      </c>
      <c r="Q38" s="145">
        <f>'Ｈ１８（2006）'!C38</f>
        <v>0</v>
      </c>
      <c r="R38" s="145">
        <f>'Ｈ１８（2006）'!E38</f>
        <v>0</v>
      </c>
      <c r="S38" s="144">
        <f>'Ｈ１８（2006）'!F38</f>
        <v>0</v>
      </c>
      <c r="T38" s="143">
        <f>'Ｈ１８（2006）'!H38</f>
        <v>0</v>
      </c>
      <c r="U38" s="37"/>
      <c r="V38" s="49"/>
      <c r="W38" s="33" t="s">
        <v>71</v>
      </c>
      <c r="X38" s="32"/>
      <c r="Y38" s="36" t="s">
        <v>237</v>
      </c>
      <c r="Z38" s="146">
        <f>'Ｈ１８（2006）'!A185</f>
        <v>0</v>
      </c>
      <c r="AA38" s="145">
        <f>'Ｈ１８（2006）'!B185</f>
        <v>0</v>
      </c>
      <c r="AB38" s="224">
        <f>'Ｈ１８（2006）'!C185</f>
        <v>0</v>
      </c>
      <c r="AC38" s="223">
        <f>'Ｈ１８（2006）'!E185</f>
        <v>0</v>
      </c>
      <c r="AD38" s="81"/>
      <c r="AE38" s="81"/>
      <c r="AF38" s="81"/>
      <c r="AG38" s="81"/>
      <c r="AH38" s="81"/>
      <c r="AI38" s="8"/>
      <c r="AJ38" s="8"/>
      <c r="AK38" s="8"/>
    </row>
    <row r="39" spans="1:37" ht="14.25" customHeight="1">
      <c r="A39" s="247">
        <v>0</v>
      </c>
      <c r="B39" s="245">
        <v>0</v>
      </c>
      <c r="C39" s="245">
        <v>0</v>
      </c>
      <c r="D39" s="245">
        <v>0</v>
      </c>
      <c r="E39" s="245">
        <v>0</v>
      </c>
      <c r="F39" s="245">
        <v>0</v>
      </c>
      <c r="G39" s="245">
        <v>0</v>
      </c>
      <c r="H39" s="246">
        <v>0</v>
      </c>
      <c r="I39" s="245"/>
      <c r="K39" s="34"/>
      <c r="L39" s="49"/>
      <c r="M39" s="50" t="s">
        <v>69</v>
      </c>
      <c r="N39" s="32"/>
      <c r="O39" s="36" t="s">
        <v>195</v>
      </c>
      <c r="P39" s="146">
        <f>'Ｈ１８（2006）'!A39</f>
        <v>0</v>
      </c>
      <c r="Q39" s="145">
        <f>'Ｈ１８（2006）'!C39</f>
        <v>0</v>
      </c>
      <c r="R39" s="145">
        <f>'Ｈ１８（2006）'!E39</f>
        <v>0</v>
      </c>
      <c r="S39" s="144">
        <f>'Ｈ１８（2006）'!F39</f>
        <v>0</v>
      </c>
      <c r="T39" s="143">
        <f>'Ｈ１８（2006）'!H39</f>
        <v>0</v>
      </c>
      <c r="U39" s="37"/>
      <c r="V39" s="49" t="s">
        <v>67</v>
      </c>
      <c r="W39" s="50" t="s">
        <v>69</v>
      </c>
      <c r="X39" s="32"/>
      <c r="Y39" s="36" t="s">
        <v>235</v>
      </c>
      <c r="Z39" s="146">
        <f>'Ｈ１８（2006）'!A186</f>
        <v>0</v>
      </c>
      <c r="AA39" s="145">
        <f>'Ｈ１８（2006）'!B186</f>
        <v>0</v>
      </c>
      <c r="AB39" s="224">
        <f>'Ｈ１８（2006）'!C186</f>
        <v>0</v>
      </c>
      <c r="AC39" s="223">
        <f>'Ｈ１８（2006）'!E186</f>
        <v>0</v>
      </c>
      <c r="AD39" s="81"/>
      <c r="AE39" s="81"/>
      <c r="AF39" s="81"/>
      <c r="AG39" s="81"/>
      <c r="AH39" s="81"/>
      <c r="AI39" s="8"/>
      <c r="AJ39" s="8"/>
      <c r="AK39" s="8"/>
    </row>
    <row r="40" spans="1:37" ht="14.25" customHeight="1">
      <c r="A40" s="247">
        <v>0</v>
      </c>
      <c r="B40" s="245">
        <v>0</v>
      </c>
      <c r="C40" s="245">
        <v>0</v>
      </c>
      <c r="D40" s="245">
        <v>0</v>
      </c>
      <c r="E40" s="245">
        <v>0</v>
      </c>
      <c r="F40" s="245">
        <v>0</v>
      </c>
      <c r="G40" s="245">
        <v>0</v>
      </c>
      <c r="H40" s="246">
        <v>0</v>
      </c>
      <c r="I40" s="245"/>
      <c r="K40" s="34"/>
      <c r="L40" s="49" t="s">
        <v>67</v>
      </c>
      <c r="M40" s="49"/>
      <c r="N40" s="33" t="s">
        <v>66</v>
      </c>
      <c r="O40" s="36" t="s">
        <v>191</v>
      </c>
      <c r="P40" s="146">
        <f>'Ｈ１８（2006）'!A40</f>
        <v>0</v>
      </c>
      <c r="Q40" s="145">
        <f>'Ｈ１８（2006）'!C40</f>
        <v>0</v>
      </c>
      <c r="R40" s="145">
        <f>'Ｈ１８（2006）'!E40</f>
        <v>0</v>
      </c>
      <c r="S40" s="144">
        <f>'Ｈ１８（2006）'!F40</f>
        <v>0</v>
      </c>
      <c r="T40" s="143">
        <f>'Ｈ１８（2006）'!H40</f>
        <v>0</v>
      </c>
      <c r="U40" s="37"/>
      <c r="V40" s="49"/>
      <c r="W40" s="49"/>
      <c r="X40" s="33" t="s">
        <v>66</v>
      </c>
      <c r="Y40" s="36" t="s">
        <v>232</v>
      </c>
      <c r="Z40" s="146">
        <f>'Ｈ１８（2006）'!A187</f>
        <v>0</v>
      </c>
      <c r="AA40" s="145">
        <f>'Ｈ１８（2006）'!B187</f>
        <v>0</v>
      </c>
      <c r="AB40" s="224">
        <f>'Ｈ１８（2006）'!C187</f>
        <v>0</v>
      </c>
      <c r="AC40" s="223">
        <f>'Ｈ１８（2006）'!E187</f>
        <v>0</v>
      </c>
      <c r="AD40" s="81"/>
      <c r="AE40" s="81"/>
      <c r="AF40" s="81"/>
      <c r="AG40" s="81"/>
      <c r="AH40" s="81"/>
      <c r="AI40" s="8"/>
      <c r="AJ40" s="8"/>
      <c r="AK40" s="8"/>
    </row>
    <row r="41" spans="1:37" ht="14.25" customHeight="1">
      <c r="A41" s="247">
        <v>0</v>
      </c>
      <c r="B41" s="245">
        <v>0</v>
      </c>
      <c r="C41" s="245">
        <v>0</v>
      </c>
      <c r="D41" s="245">
        <v>0</v>
      </c>
      <c r="E41" s="245">
        <v>0</v>
      </c>
      <c r="F41" s="245">
        <v>0</v>
      </c>
      <c r="G41" s="245">
        <v>0</v>
      </c>
      <c r="H41" s="246">
        <v>0</v>
      </c>
      <c r="I41" s="245"/>
      <c r="K41" s="34"/>
      <c r="L41" s="49"/>
      <c r="M41" s="49"/>
      <c r="N41" s="33" t="s">
        <v>64</v>
      </c>
      <c r="O41" s="36" t="s">
        <v>188</v>
      </c>
      <c r="P41" s="146">
        <f>'Ｈ１８（2006）'!A41</f>
        <v>0</v>
      </c>
      <c r="Q41" s="145">
        <f>'Ｈ１８（2006）'!C41</f>
        <v>0</v>
      </c>
      <c r="R41" s="145">
        <f>'Ｈ１８（2006）'!E41</f>
        <v>0</v>
      </c>
      <c r="S41" s="144">
        <f>'Ｈ１８（2006）'!F41</f>
        <v>0</v>
      </c>
      <c r="T41" s="143">
        <f>'Ｈ１８（2006）'!H41</f>
        <v>0</v>
      </c>
      <c r="U41" s="37"/>
      <c r="V41" s="49"/>
      <c r="W41" s="49"/>
      <c r="X41" s="33" t="s">
        <v>64</v>
      </c>
      <c r="Y41" s="36" t="s">
        <v>230</v>
      </c>
      <c r="Z41" s="146">
        <f>'Ｈ１８（2006）'!A188</f>
        <v>0</v>
      </c>
      <c r="AA41" s="145">
        <f>'Ｈ１８（2006）'!B188</f>
        <v>0</v>
      </c>
      <c r="AB41" s="224">
        <f>'Ｈ１８（2006）'!C188</f>
        <v>0</v>
      </c>
      <c r="AC41" s="223">
        <f>'Ｈ１８（2006）'!E188</f>
        <v>0</v>
      </c>
      <c r="AD41" s="81"/>
      <c r="AE41" s="81"/>
      <c r="AF41" s="81"/>
      <c r="AG41" s="81"/>
      <c r="AH41" s="81"/>
      <c r="AI41" s="8"/>
      <c r="AJ41" s="8"/>
      <c r="AK41" s="8"/>
    </row>
    <row r="42" spans="1:37" ht="14.25" customHeight="1">
      <c r="A42" s="247">
        <v>0</v>
      </c>
      <c r="B42" s="245">
        <v>0</v>
      </c>
      <c r="C42" s="245">
        <v>0</v>
      </c>
      <c r="D42" s="245">
        <v>0</v>
      </c>
      <c r="E42" s="245">
        <v>0</v>
      </c>
      <c r="F42" s="245">
        <v>0</v>
      </c>
      <c r="G42" s="245">
        <v>0</v>
      </c>
      <c r="H42" s="246">
        <v>0</v>
      </c>
      <c r="I42" s="245"/>
      <c r="K42" s="34" t="s">
        <v>79</v>
      </c>
      <c r="L42" s="49"/>
      <c r="M42" s="49"/>
      <c r="N42" s="33" t="s">
        <v>62</v>
      </c>
      <c r="O42" s="36" t="s">
        <v>185</v>
      </c>
      <c r="P42" s="146">
        <f>'Ｈ１８（2006）'!A42</f>
        <v>0</v>
      </c>
      <c r="Q42" s="145">
        <f>'Ｈ１８（2006）'!C42</f>
        <v>0</v>
      </c>
      <c r="R42" s="145">
        <f>'Ｈ１８（2006）'!E42</f>
        <v>0</v>
      </c>
      <c r="S42" s="144">
        <f>'Ｈ１８（2006）'!F42</f>
        <v>0</v>
      </c>
      <c r="T42" s="143">
        <f>'Ｈ１８（2006）'!H42</f>
        <v>0</v>
      </c>
      <c r="U42" s="37"/>
      <c r="V42" s="49" t="s">
        <v>268</v>
      </c>
      <c r="W42" s="49"/>
      <c r="X42" s="33" t="s">
        <v>62</v>
      </c>
      <c r="Y42" s="36" t="s">
        <v>226</v>
      </c>
      <c r="Z42" s="146">
        <f>'Ｈ１８（2006）'!A189</f>
        <v>0</v>
      </c>
      <c r="AA42" s="145">
        <f>'Ｈ１８（2006）'!B189</f>
        <v>0</v>
      </c>
      <c r="AB42" s="224">
        <f>'Ｈ１８（2006）'!C189</f>
        <v>0</v>
      </c>
      <c r="AC42" s="223">
        <f>'Ｈ１８（2006）'!E189</f>
        <v>0</v>
      </c>
      <c r="AD42" s="81"/>
      <c r="AE42" s="81"/>
      <c r="AF42" s="81"/>
      <c r="AG42" s="81"/>
      <c r="AH42" s="81"/>
      <c r="AI42" s="8"/>
      <c r="AJ42" s="8"/>
      <c r="AK42" s="8"/>
    </row>
    <row r="43" spans="1:37" ht="14.25" customHeight="1">
      <c r="A43" s="247">
        <v>0</v>
      </c>
      <c r="B43" s="245">
        <v>0</v>
      </c>
      <c r="C43" s="245">
        <v>0</v>
      </c>
      <c r="D43" s="245">
        <v>0</v>
      </c>
      <c r="E43" s="245">
        <v>0</v>
      </c>
      <c r="F43" s="245">
        <v>0</v>
      </c>
      <c r="G43" s="245">
        <v>0</v>
      </c>
      <c r="H43" s="246">
        <v>0</v>
      </c>
      <c r="I43" s="245"/>
      <c r="K43" s="34"/>
      <c r="L43" s="49"/>
      <c r="M43" s="49"/>
      <c r="N43" s="33" t="s">
        <v>61</v>
      </c>
      <c r="O43" s="36" t="s">
        <v>182</v>
      </c>
      <c r="P43" s="146">
        <f>'Ｈ１８（2006）'!A43</f>
        <v>0</v>
      </c>
      <c r="Q43" s="145">
        <f>'Ｈ１８（2006）'!C43</f>
        <v>0</v>
      </c>
      <c r="R43" s="145">
        <f>'Ｈ１８（2006）'!E43</f>
        <v>0</v>
      </c>
      <c r="S43" s="144">
        <f>'Ｈ１８（2006）'!F43</f>
        <v>0</v>
      </c>
      <c r="T43" s="143">
        <f>'Ｈ１８（2006）'!H43</f>
        <v>0</v>
      </c>
      <c r="U43" s="37"/>
      <c r="V43" s="49"/>
      <c r="W43" s="49"/>
      <c r="X43" s="33" t="s">
        <v>61</v>
      </c>
      <c r="Y43" s="36" t="s">
        <v>223</v>
      </c>
      <c r="Z43" s="146">
        <f>'Ｈ１８（2006）'!A190</f>
        <v>0</v>
      </c>
      <c r="AA43" s="145">
        <f>'Ｈ１８（2006）'!B190</f>
        <v>0</v>
      </c>
      <c r="AB43" s="224">
        <f>'Ｈ１８（2006）'!C190</f>
        <v>0</v>
      </c>
      <c r="AC43" s="223">
        <f>'Ｈ１８（2006）'!E190</f>
        <v>0</v>
      </c>
      <c r="AD43" s="81"/>
      <c r="AE43" s="81"/>
      <c r="AF43" s="81"/>
      <c r="AG43" s="81"/>
      <c r="AH43" s="81"/>
      <c r="AI43" s="8"/>
      <c r="AJ43" s="8"/>
      <c r="AK43" s="8"/>
    </row>
    <row r="44" spans="1:37" ht="14.25" customHeight="1">
      <c r="A44" s="230">
        <v>210914</v>
      </c>
      <c r="B44" s="225">
        <v>210914</v>
      </c>
      <c r="C44" s="225">
        <v>210914</v>
      </c>
      <c r="D44" s="225">
        <v>0</v>
      </c>
      <c r="E44" s="225">
        <v>100903</v>
      </c>
      <c r="F44" s="225">
        <v>0</v>
      </c>
      <c r="G44" s="225">
        <v>0</v>
      </c>
      <c r="H44" s="229">
        <v>94738</v>
      </c>
      <c r="I44" s="225"/>
      <c r="K44" s="34"/>
      <c r="L44" s="49" t="s">
        <v>45</v>
      </c>
      <c r="M44" s="40"/>
      <c r="N44" s="33" t="s">
        <v>5</v>
      </c>
      <c r="O44" s="36"/>
      <c r="P44" s="31">
        <f>P39-P40-P41-P42-P43</f>
        <v>0</v>
      </c>
      <c r="Q44" s="35">
        <f>Q39-Q40-Q41-Q42-Q43</f>
        <v>0</v>
      </c>
      <c r="R44" s="30">
        <f>R39-R40-R41-R42-R43</f>
        <v>0</v>
      </c>
      <c r="S44" s="35">
        <f>S39-S40-S41-S42-S43</f>
        <v>0</v>
      </c>
      <c r="T44" s="38">
        <f>T39-T40-T41-T42-T43</f>
        <v>0</v>
      </c>
      <c r="U44" s="37"/>
      <c r="V44" s="49"/>
      <c r="W44" s="40"/>
      <c r="X44" s="33" t="s">
        <v>5</v>
      </c>
      <c r="Y44" s="36"/>
      <c r="Z44" s="31">
        <f>Z39-Z40-Z41-Z42-Z43</f>
        <v>0</v>
      </c>
      <c r="AA44" s="30">
        <f>AA39-AA40-AA41-AA42-AA43</f>
        <v>0</v>
      </c>
      <c r="AB44" s="35">
        <f>AB39-AB40-AB41-AB42-AB43</f>
        <v>0</v>
      </c>
      <c r="AC44" s="244">
        <f>AC39-AC40-AC41-AC42-AC43</f>
        <v>0</v>
      </c>
      <c r="AD44" s="81"/>
      <c r="AE44" s="81"/>
      <c r="AF44" s="81"/>
      <c r="AG44" s="81"/>
      <c r="AH44" s="81"/>
      <c r="AI44" s="8"/>
      <c r="AJ44" s="8"/>
      <c r="AK44" s="8"/>
    </row>
    <row r="45" spans="1:37" ht="14.25" customHeight="1">
      <c r="A45" s="230">
        <v>0</v>
      </c>
      <c r="B45" s="225">
        <v>0</v>
      </c>
      <c r="C45" s="225">
        <v>0</v>
      </c>
      <c r="D45" s="225">
        <v>0</v>
      </c>
      <c r="E45" s="225">
        <v>0</v>
      </c>
      <c r="F45" s="225">
        <v>0</v>
      </c>
      <c r="G45" s="225">
        <v>0</v>
      </c>
      <c r="H45" s="229">
        <v>0</v>
      </c>
      <c r="I45" s="225"/>
      <c r="K45" s="171" t="s">
        <v>270</v>
      </c>
      <c r="L45" s="49"/>
      <c r="M45" s="33" t="s">
        <v>59</v>
      </c>
      <c r="N45" s="32"/>
      <c r="O45" s="36" t="s">
        <v>178</v>
      </c>
      <c r="P45" s="146">
        <f>'Ｈ１８（2006）'!A44</f>
        <v>210914</v>
      </c>
      <c r="Q45" s="145">
        <f>'Ｈ１８（2006）'!C44</f>
        <v>210914</v>
      </c>
      <c r="R45" s="145">
        <f>'Ｈ１８（2006）'!E44</f>
        <v>100903</v>
      </c>
      <c r="S45" s="144">
        <f>'Ｈ１８（2006）'!F44</f>
        <v>0</v>
      </c>
      <c r="T45" s="143">
        <f>'Ｈ１８（2006）'!H44</f>
        <v>94738</v>
      </c>
      <c r="U45" s="37" t="s">
        <v>60</v>
      </c>
      <c r="V45" s="49" t="s">
        <v>266</v>
      </c>
      <c r="W45" s="33" t="s">
        <v>269</v>
      </c>
      <c r="X45" s="32"/>
      <c r="Y45" s="36" t="s">
        <v>221</v>
      </c>
      <c r="Z45" s="146">
        <f>'Ｈ１８（2006）'!A191</f>
        <v>0</v>
      </c>
      <c r="AA45" s="145">
        <f>'Ｈ１８（2006）'!B191</f>
        <v>0</v>
      </c>
      <c r="AB45" s="224">
        <f>'Ｈ１８（2006）'!C191</f>
        <v>0</v>
      </c>
      <c r="AC45" s="223">
        <f>'Ｈ１８（2006）'!E191</f>
        <v>0</v>
      </c>
      <c r="AD45" s="81"/>
      <c r="AE45" s="81"/>
      <c r="AF45" s="81"/>
      <c r="AG45" s="81"/>
      <c r="AH45" s="81"/>
      <c r="AI45" s="8"/>
      <c r="AJ45" s="8"/>
      <c r="AK45" s="8"/>
    </row>
    <row r="46" spans="1:37" ht="14.25" customHeight="1">
      <c r="A46" s="230">
        <v>0</v>
      </c>
      <c r="B46" s="225">
        <v>0</v>
      </c>
      <c r="C46" s="225">
        <v>0</v>
      </c>
      <c r="D46" s="225">
        <v>0</v>
      </c>
      <c r="E46" s="225">
        <v>0</v>
      </c>
      <c r="F46" s="225">
        <v>0</v>
      </c>
      <c r="G46" s="225">
        <v>0</v>
      </c>
      <c r="H46" s="229">
        <v>0</v>
      </c>
      <c r="I46" s="225"/>
      <c r="K46" s="34" t="s">
        <v>173</v>
      </c>
      <c r="L46" s="49"/>
      <c r="M46" s="33" t="s">
        <v>58</v>
      </c>
      <c r="N46" s="32"/>
      <c r="O46" s="36" t="s">
        <v>174</v>
      </c>
      <c r="P46" s="146">
        <f>'Ｈ１８（2006）'!A45</f>
        <v>0</v>
      </c>
      <c r="Q46" s="145">
        <f>'Ｈ１８（2006）'!C45</f>
        <v>0</v>
      </c>
      <c r="R46" s="145">
        <f>'Ｈ１８（2006）'!E45</f>
        <v>0</v>
      </c>
      <c r="S46" s="144">
        <f>'Ｈ１８（2006）'!F45</f>
        <v>0</v>
      </c>
      <c r="T46" s="143">
        <f>'Ｈ１８（2006）'!H45</f>
        <v>0</v>
      </c>
      <c r="U46" s="37"/>
      <c r="V46" s="49"/>
      <c r="W46" s="33" t="s">
        <v>58</v>
      </c>
      <c r="X46" s="32"/>
      <c r="Y46" s="36" t="s">
        <v>219</v>
      </c>
      <c r="Z46" s="146">
        <f>'Ｈ１８（2006）'!A192</f>
        <v>0</v>
      </c>
      <c r="AA46" s="145">
        <f>'Ｈ１８（2006）'!B192</f>
        <v>0</v>
      </c>
      <c r="AB46" s="224">
        <f>'Ｈ１８（2006）'!C192</f>
        <v>0</v>
      </c>
      <c r="AC46" s="223">
        <f>'Ｈ１８（2006）'!E192</f>
        <v>0</v>
      </c>
      <c r="AD46" s="81"/>
      <c r="AE46" s="81"/>
      <c r="AF46" s="81"/>
      <c r="AG46" s="81"/>
      <c r="AH46" s="81"/>
      <c r="AI46" s="8"/>
      <c r="AJ46" s="8"/>
      <c r="AK46" s="8"/>
    </row>
    <row r="47" spans="1:37" ht="14.25" customHeight="1">
      <c r="A47" s="230">
        <v>21438</v>
      </c>
      <c r="B47" s="225">
        <v>21438</v>
      </c>
      <c r="C47" s="225">
        <v>21438</v>
      </c>
      <c r="D47" s="225">
        <v>0</v>
      </c>
      <c r="E47" s="225">
        <v>7854</v>
      </c>
      <c r="F47" s="225">
        <v>0</v>
      </c>
      <c r="G47" s="225">
        <v>0</v>
      </c>
      <c r="H47" s="229">
        <v>7400</v>
      </c>
      <c r="I47" s="225"/>
      <c r="K47" s="34"/>
      <c r="L47" s="40"/>
      <c r="M47" s="33" t="s">
        <v>5</v>
      </c>
      <c r="N47" s="32"/>
      <c r="O47" s="36" t="s">
        <v>172</v>
      </c>
      <c r="P47" s="146">
        <f>'Ｈ１８（2006）'!A46</f>
        <v>0</v>
      </c>
      <c r="Q47" s="145">
        <f>'Ｈ１８（2006）'!C46</f>
        <v>0</v>
      </c>
      <c r="R47" s="145">
        <f>'Ｈ１８（2006）'!E46</f>
        <v>0</v>
      </c>
      <c r="S47" s="144">
        <f>'Ｈ１８（2006）'!F46</f>
        <v>0</v>
      </c>
      <c r="T47" s="143">
        <f>'Ｈ１８（2006）'!H46</f>
        <v>0</v>
      </c>
      <c r="U47" s="37"/>
      <c r="V47" s="243"/>
      <c r="W47" s="33" t="s">
        <v>5</v>
      </c>
      <c r="X47" s="32"/>
      <c r="Y47" s="36" t="s">
        <v>216</v>
      </c>
      <c r="Z47" s="146">
        <f>'Ｈ１８（2006）'!A193</f>
        <v>0</v>
      </c>
      <c r="AA47" s="145">
        <f>'Ｈ１８（2006）'!B193</f>
        <v>0</v>
      </c>
      <c r="AB47" s="224">
        <f>'Ｈ１８（2006）'!C193</f>
        <v>0</v>
      </c>
      <c r="AC47" s="223">
        <f>'Ｈ１８（2006）'!E193</f>
        <v>0</v>
      </c>
      <c r="AD47" s="81"/>
      <c r="AE47" s="81"/>
      <c r="AF47" s="81"/>
      <c r="AG47" s="81"/>
      <c r="AH47" s="81"/>
      <c r="AI47" s="8"/>
      <c r="AJ47" s="8"/>
      <c r="AK47" s="8"/>
    </row>
    <row r="48" spans="1:37" ht="14.25" customHeight="1">
      <c r="A48" s="230">
        <v>0</v>
      </c>
      <c r="B48" s="225">
        <v>0</v>
      </c>
      <c r="C48" s="225">
        <v>0</v>
      </c>
      <c r="D48" s="225">
        <v>0</v>
      </c>
      <c r="E48" s="225">
        <v>0</v>
      </c>
      <c r="F48" s="225">
        <v>0</v>
      </c>
      <c r="G48" s="225">
        <v>0</v>
      </c>
      <c r="H48" s="229">
        <v>0</v>
      </c>
      <c r="I48" s="225"/>
      <c r="K48" s="34" t="s">
        <v>57</v>
      </c>
      <c r="L48" s="50" t="s">
        <v>56</v>
      </c>
      <c r="M48" s="32"/>
      <c r="N48" s="32"/>
      <c r="O48" s="36" t="s">
        <v>169</v>
      </c>
      <c r="P48" s="146">
        <f>'Ｈ１８（2006）'!A47</f>
        <v>21438</v>
      </c>
      <c r="Q48" s="145">
        <f>'Ｈ１８（2006）'!C47</f>
        <v>21438</v>
      </c>
      <c r="R48" s="145">
        <f>'Ｈ１８（2006）'!E47</f>
        <v>7854</v>
      </c>
      <c r="S48" s="144">
        <f>'Ｈ１８（2006）'!F47</f>
        <v>0</v>
      </c>
      <c r="T48" s="143">
        <f>'Ｈ１８（2006）'!H47</f>
        <v>7400</v>
      </c>
      <c r="U48" s="37" t="s">
        <v>57</v>
      </c>
      <c r="V48" s="49"/>
      <c r="W48" s="60"/>
      <c r="X48" s="60"/>
      <c r="Y48" s="61"/>
      <c r="Z48" s="233"/>
      <c r="AA48" s="232"/>
      <c r="AB48" s="232"/>
      <c r="AC48" s="231"/>
      <c r="AD48" s="81"/>
      <c r="AE48" s="81"/>
      <c r="AF48" s="81"/>
      <c r="AG48" s="81"/>
      <c r="AH48" s="81"/>
      <c r="AI48" s="8"/>
      <c r="AJ48" s="8"/>
      <c r="AK48" s="8"/>
    </row>
    <row r="49" spans="1:37" ht="14.25" customHeight="1">
      <c r="A49" s="230">
        <v>5546</v>
      </c>
      <c r="B49" s="225">
        <v>5546</v>
      </c>
      <c r="C49" s="225">
        <v>5546</v>
      </c>
      <c r="D49" s="225">
        <v>0</v>
      </c>
      <c r="E49" s="225">
        <v>1666</v>
      </c>
      <c r="F49" s="225">
        <v>0</v>
      </c>
      <c r="G49" s="225">
        <v>0</v>
      </c>
      <c r="H49" s="229">
        <v>3500</v>
      </c>
      <c r="I49" s="225"/>
      <c r="K49" s="34"/>
      <c r="L49" s="49"/>
      <c r="M49" s="33" t="s">
        <v>55</v>
      </c>
      <c r="N49" s="32"/>
      <c r="O49" s="36" t="s">
        <v>168</v>
      </c>
      <c r="P49" s="146">
        <f>'Ｈ１８（2006）'!A48</f>
        <v>0</v>
      </c>
      <c r="Q49" s="145">
        <f>'Ｈ１８（2006）'!C48</f>
        <v>0</v>
      </c>
      <c r="R49" s="145">
        <f>'Ｈ１８（2006）'!E48</f>
        <v>0</v>
      </c>
      <c r="S49" s="144">
        <f>'Ｈ１８（2006）'!F48</f>
        <v>0</v>
      </c>
      <c r="T49" s="143">
        <f>'Ｈ１８（2006）'!H48</f>
        <v>0</v>
      </c>
      <c r="U49" s="37"/>
      <c r="V49" s="49"/>
      <c r="W49" s="60"/>
      <c r="X49" s="60"/>
      <c r="Y49" s="61"/>
      <c r="Z49" s="233"/>
      <c r="AA49" s="232"/>
      <c r="AB49" s="232"/>
      <c r="AC49" s="231"/>
      <c r="AD49" s="81"/>
      <c r="AE49" s="81"/>
      <c r="AF49" s="81"/>
      <c r="AG49" s="81"/>
      <c r="AH49" s="81"/>
      <c r="AI49" s="8"/>
      <c r="AJ49" s="8"/>
      <c r="AK49" s="8"/>
    </row>
    <row r="50" spans="1:37" ht="14.25" customHeight="1">
      <c r="A50" s="230">
        <v>0</v>
      </c>
      <c r="B50" s="225">
        <v>0</v>
      </c>
      <c r="C50" s="225">
        <v>0</v>
      </c>
      <c r="D50" s="225">
        <v>0</v>
      </c>
      <c r="E50" s="225">
        <v>0</v>
      </c>
      <c r="F50" s="225">
        <v>0</v>
      </c>
      <c r="G50" s="225">
        <v>0</v>
      </c>
      <c r="H50" s="229">
        <v>0</v>
      </c>
      <c r="I50" s="225"/>
      <c r="K50" s="34"/>
      <c r="L50" s="40"/>
      <c r="M50" s="33" t="s">
        <v>5</v>
      </c>
      <c r="N50" s="32"/>
      <c r="O50" s="36"/>
      <c r="P50" s="31">
        <f>P48-P49</f>
        <v>21438</v>
      </c>
      <c r="Q50" s="35">
        <f>Q48-Q49</f>
        <v>21438</v>
      </c>
      <c r="R50" s="30">
        <f>R48-R49</f>
        <v>7854</v>
      </c>
      <c r="S50" s="35">
        <f>S48-S49</f>
        <v>0</v>
      </c>
      <c r="T50" s="38">
        <f>T48-T49</f>
        <v>7400</v>
      </c>
      <c r="U50" s="37"/>
      <c r="V50" s="40"/>
      <c r="W50" s="56"/>
      <c r="X50" s="56"/>
      <c r="Y50" s="57"/>
      <c r="Z50" s="242"/>
      <c r="AA50" s="241"/>
      <c r="AB50" s="241"/>
      <c r="AC50" s="240"/>
      <c r="AD50" s="81"/>
      <c r="AE50" s="81"/>
      <c r="AF50" s="81"/>
      <c r="AG50" s="81"/>
      <c r="AH50" s="81"/>
      <c r="AI50" s="8"/>
      <c r="AJ50" s="8"/>
      <c r="AK50" s="8"/>
    </row>
    <row r="51" spans="1:37" ht="14.25" customHeight="1">
      <c r="A51" s="230">
        <v>0</v>
      </c>
      <c r="B51" s="225">
        <v>0</v>
      </c>
      <c r="C51" s="225">
        <v>0</v>
      </c>
      <c r="D51" s="225">
        <v>0</v>
      </c>
      <c r="E51" s="225">
        <v>0</v>
      </c>
      <c r="F51" s="225">
        <v>0</v>
      </c>
      <c r="G51" s="225">
        <v>0</v>
      </c>
      <c r="H51" s="229">
        <v>0</v>
      </c>
      <c r="I51" s="225"/>
      <c r="K51" s="34"/>
      <c r="L51" s="48"/>
      <c r="M51" s="33" t="s">
        <v>54</v>
      </c>
      <c r="N51" s="32"/>
      <c r="O51" s="36" t="s">
        <v>165</v>
      </c>
      <c r="P51" s="146">
        <f>'Ｈ１８（2006）'!A50</f>
        <v>0</v>
      </c>
      <c r="Q51" s="145">
        <f>'Ｈ１８（2006）'!C50</f>
        <v>0</v>
      </c>
      <c r="R51" s="145">
        <f>'Ｈ１８（2006）'!E50</f>
        <v>0</v>
      </c>
      <c r="S51" s="144">
        <f>'Ｈ１８（2006）'!F50</f>
        <v>0</v>
      </c>
      <c r="T51" s="143">
        <f>'Ｈ１８（2006）'!H50</f>
        <v>0</v>
      </c>
      <c r="U51" s="37"/>
      <c r="V51" s="50"/>
      <c r="W51" s="33" t="s">
        <v>54</v>
      </c>
      <c r="X51" s="56"/>
      <c r="Y51" s="57" t="s">
        <v>211</v>
      </c>
      <c r="Z51" s="239">
        <f>'Ｈ１８（2006）'!A195</f>
        <v>527</v>
      </c>
      <c r="AA51" s="238">
        <f>'Ｈ１８（2006）'!B195</f>
        <v>0</v>
      </c>
      <c r="AB51" s="237">
        <f>'Ｈ１８（2006）'!C195</f>
        <v>0</v>
      </c>
      <c r="AC51" s="236">
        <f>'Ｈ１８（2006）'!E195</f>
        <v>0</v>
      </c>
      <c r="AD51" s="81"/>
      <c r="AE51" s="81"/>
      <c r="AF51" s="81"/>
      <c r="AG51" s="81"/>
      <c r="AH51" s="81"/>
      <c r="AI51" s="8"/>
      <c r="AJ51" s="8"/>
      <c r="AK51" s="8"/>
    </row>
    <row r="52" spans="1:37" ht="14.25" customHeight="1">
      <c r="A52" s="230">
        <v>0</v>
      </c>
      <c r="B52" s="225">
        <v>0</v>
      </c>
      <c r="C52" s="225">
        <v>0</v>
      </c>
      <c r="D52" s="225">
        <v>0</v>
      </c>
      <c r="E52" s="225">
        <v>0</v>
      </c>
      <c r="F52" s="225">
        <v>0</v>
      </c>
      <c r="G52" s="225">
        <v>0</v>
      </c>
      <c r="H52" s="229">
        <v>0</v>
      </c>
      <c r="I52" s="225"/>
      <c r="K52" s="34"/>
      <c r="L52" s="41" t="s">
        <v>53</v>
      </c>
      <c r="M52" s="33" t="s">
        <v>52</v>
      </c>
      <c r="N52" s="32"/>
      <c r="O52" s="36" t="s">
        <v>162</v>
      </c>
      <c r="P52" s="146">
        <f>'Ｈ１８（2006）'!A51</f>
        <v>0</v>
      </c>
      <c r="Q52" s="145">
        <f>'Ｈ１８（2006）'!C51</f>
        <v>0</v>
      </c>
      <c r="R52" s="145">
        <f>'Ｈ１８（2006）'!E51</f>
        <v>0</v>
      </c>
      <c r="S52" s="144">
        <f>'Ｈ１８（2006）'!F51</f>
        <v>0</v>
      </c>
      <c r="T52" s="143">
        <f>'Ｈ１８（2006）'!H51</f>
        <v>0</v>
      </c>
      <c r="U52" s="37"/>
      <c r="V52" s="49" t="s">
        <v>53</v>
      </c>
      <c r="W52" s="40" t="s">
        <v>52</v>
      </c>
      <c r="X52" s="56"/>
      <c r="Y52" s="57" t="s">
        <v>209</v>
      </c>
      <c r="Z52" s="239">
        <f>'Ｈ１８（2006）'!A196</f>
        <v>0</v>
      </c>
      <c r="AA52" s="238">
        <f>'Ｈ１８（2006）'!B196</f>
        <v>0</v>
      </c>
      <c r="AB52" s="237">
        <f>'Ｈ１８（2006）'!C196</f>
        <v>0</v>
      </c>
      <c r="AC52" s="236">
        <f>'Ｈ１８（2006）'!E196</f>
        <v>0</v>
      </c>
      <c r="AD52" s="81"/>
      <c r="AE52" s="81"/>
      <c r="AF52" s="81"/>
      <c r="AG52" s="81"/>
      <c r="AH52" s="81"/>
      <c r="AI52" s="8"/>
      <c r="AJ52" s="8"/>
      <c r="AK52" s="8"/>
    </row>
    <row r="53" spans="1:37" ht="14.25" customHeight="1">
      <c r="A53" s="230">
        <v>0</v>
      </c>
      <c r="B53" s="225">
        <v>0</v>
      </c>
      <c r="C53" s="225">
        <v>0</v>
      </c>
      <c r="D53" s="225">
        <v>0</v>
      </c>
      <c r="E53" s="225">
        <v>0</v>
      </c>
      <c r="F53" s="225">
        <v>0</v>
      </c>
      <c r="G53" s="225">
        <v>0</v>
      </c>
      <c r="H53" s="229">
        <v>0</v>
      </c>
      <c r="I53" s="225"/>
      <c r="K53" s="34"/>
      <c r="L53" s="41"/>
      <c r="M53" s="33" t="s">
        <v>51</v>
      </c>
      <c r="N53" s="32"/>
      <c r="O53" s="36" t="s">
        <v>161</v>
      </c>
      <c r="P53" s="146">
        <f>'Ｈ１８（2006）'!A52</f>
        <v>0</v>
      </c>
      <c r="Q53" s="145">
        <f>'Ｈ１８（2006）'!C52</f>
        <v>0</v>
      </c>
      <c r="R53" s="145">
        <f>'Ｈ１８（2006）'!E52</f>
        <v>0</v>
      </c>
      <c r="S53" s="144">
        <f>'Ｈ１８（2006）'!F52</f>
        <v>0</v>
      </c>
      <c r="T53" s="143">
        <f>'Ｈ１８（2006）'!H52</f>
        <v>0</v>
      </c>
      <c r="U53" s="37"/>
      <c r="V53" s="49"/>
      <c r="W53" s="40" t="s">
        <v>51</v>
      </c>
      <c r="X53" s="56"/>
      <c r="Y53" s="57" t="s">
        <v>205</v>
      </c>
      <c r="Z53" s="239">
        <f>'Ｈ１８（2006）'!A197</f>
        <v>0</v>
      </c>
      <c r="AA53" s="238">
        <f>'Ｈ１８（2006）'!B197</f>
        <v>0</v>
      </c>
      <c r="AB53" s="237">
        <f>'Ｈ１８（2006）'!C197</f>
        <v>0</v>
      </c>
      <c r="AC53" s="236">
        <f>'Ｈ１８（2006）'!E197</f>
        <v>0</v>
      </c>
      <c r="AD53" s="81"/>
      <c r="AE53" s="81"/>
      <c r="AF53" s="81"/>
      <c r="AG53" s="81"/>
      <c r="AH53" s="81"/>
      <c r="AI53" s="8"/>
      <c r="AJ53" s="8"/>
      <c r="AK53" s="8"/>
    </row>
    <row r="54" spans="1:37" ht="14.25" customHeight="1">
      <c r="A54" s="230">
        <v>0</v>
      </c>
      <c r="B54" s="225">
        <v>0</v>
      </c>
      <c r="C54" s="225">
        <v>0</v>
      </c>
      <c r="D54" s="225">
        <v>0</v>
      </c>
      <c r="E54" s="225">
        <v>0</v>
      </c>
      <c r="F54" s="225">
        <v>0</v>
      </c>
      <c r="G54" s="225">
        <v>0</v>
      </c>
      <c r="H54" s="229">
        <v>0</v>
      </c>
      <c r="I54" s="225"/>
      <c r="K54" s="34"/>
      <c r="L54" s="41"/>
      <c r="M54" s="33" t="s">
        <v>50</v>
      </c>
      <c r="N54" s="32"/>
      <c r="O54" s="36" t="s">
        <v>158</v>
      </c>
      <c r="P54" s="146">
        <f>'Ｈ１８（2006）'!A53</f>
        <v>0</v>
      </c>
      <c r="Q54" s="145">
        <f>'Ｈ１８（2006）'!C53</f>
        <v>0</v>
      </c>
      <c r="R54" s="145">
        <f>'Ｈ１８（2006）'!E53</f>
        <v>0</v>
      </c>
      <c r="S54" s="144">
        <f>'Ｈ１８（2006）'!F53</f>
        <v>0</v>
      </c>
      <c r="T54" s="143">
        <f>'Ｈ１８（2006）'!H53</f>
        <v>0</v>
      </c>
      <c r="U54" s="37"/>
      <c r="V54" s="41" t="s">
        <v>49</v>
      </c>
      <c r="W54" s="58"/>
      <c r="X54" s="58"/>
      <c r="Y54" s="58"/>
      <c r="Z54" s="163"/>
      <c r="AA54" s="162"/>
      <c r="AB54" s="235"/>
      <c r="AC54" s="234"/>
      <c r="AD54" s="81"/>
      <c r="AE54" s="81"/>
      <c r="AF54" s="81"/>
      <c r="AG54" s="81"/>
      <c r="AH54" s="81"/>
      <c r="AI54" s="8"/>
      <c r="AJ54" s="8"/>
      <c r="AK54" s="8"/>
    </row>
    <row r="55" spans="1:37" ht="14.25" customHeight="1">
      <c r="A55" s="230">
        <v>0</v>
      </c>
      <c r="B55" s="225">
        <v>0</v>
      </c>
      <c r="C55" s="225">
        <v>0</v>
      </c>
      <c r="D55" s="225">
        <v>0</v>
      </c>
      <c r="E55" s="225">
        <v>0</v>
      </c>
      <c r="F55" s="225">
        <v>0</v>
      </c>
      <c r="G55" s="225">
        <v>0</v>
      </c>
      <c r="H55" s="229">
        <v>0</v>
      </c>
      <c r="I55" s="225"/>
      <c r="K55" s="34"/>
      <c r="L55" s="41" t="s">
        <v>49</v>
      </c>
      <c r="M55" s="33" t="s">
        <v>48</v>
      </c>
      <c r="N55" s="32"/>
      <c r="O55" s="36" t="s">
        <v>157</v>
      </c>
      <c r="P55" s="146">
        <f>'Ｈ１８（2006）'!A54</f>
        <v>0</v>
      </c>
      <c r="Q55" s="145">
        <f>'Ｈ１８（2006）'!C54</f>
        <v>0</v>
      </c>
      <c r="R55" s="145">
        <f>'Ｈ１８（2006）'!E54</f>
        <v>0</v>
      </c>
      <c r="S55" s="144">
        <f>'Ｈ１８（2006）'!F54</f>
        <v>0</v>
      </c>
      <c r="T55" s="143">
        <f>'Ｈ１８（2006）'!H54</f>
        <v>0</v>
      </c>
      <c r="U55" s="37"/>
      <c r="V55" s="49"/>
      <c r="W55" s="49"/>
      <c r="X55" s="60"/>
      <c r="Y55" s="61"/>
      <c r="Z55" s="233"/>
      <c r="AA55" s="232"/>
      <c r="AB55" s="232"/>
      <c r="AC55" s="231"/>
      <c r="AD55" s="81"/>
      <c r="AE55" s="81"/>
      <c r="AF55" s="81"/>
      <c r="AG55" s="81"/>
      <c r="AH55" s="81"/>
      <c r="AI55" s="8"/>
      <c r="AJ55" s="8"/>
      <c r="AK55" s="8"/>
    </row>
    <row r="56" spans="1:37" ht="14.25" customHeight="1">
      <c r="A56" s="230">
        <v>0</v>
      </c>
      <c r="B56" s="225">
        <v>0</v>
      </c>
      <c r="C56" s="225">
        <v>0</v>
      </c>
      <c r="D56" s="225">
        <v>0</v>
      </c>
      <c r="E56" s="225">
        <v>0</v>
      </c>
      <c r="F56" s="225">
        <v>0</v>
      </c>
      <c r="G56" s="225">
        <v>0</v>
      </c>
      <c r="H56" s="229">
        <v>0</v>
      </c>
      <c r="I56" s="225"/>
      <c r="K56" s="34"/>
      <c r="L56" s="41"/>
      <c r="M56" s="33" t="s">
        <v>47</v>
      </c>
      <c r="N56" s="32"/>
      <c r="O56" s="36" t="s">
        <v>156</v>
      </c>
      <c r="P56" s="146">
        <f>'Ｈ１８（2006）'!A55</f>
        <v>0</v>
      </c>
      <c r="Q56" s="145">
        <f>'Ｈ１８（2006）'!C55</f>
        <v>0</v>
      </c>
      <c r="R56" s="145">
        <f>'Ｈ１８（2006）'!E55</f>
        <v>0</v>
      </c>
      <c r="S56" s="144">
        <f>'Ｈ１８（2006）'!F55</f>
        <v>0</v>
      </c>
      <c r="T56" s="143">
        <f>'Ｈ１８（2006）'!H55</f>
        <v>0</v>
      </c>
      <c r="U56" s="37"/>
      <c r="V56" s="49" t="s">
        <v>268</v>
      </c>
      <c r="W56" s="33" t="s">
        <v>47</v>
      </c>
      <c r="X56" s="32"/>
      <c r="Y56" s="36" t="s">
        <v>201</v>
      </c>
      <c r="Z56" s="146">
        <f>'Ｈ１８（2006）'!A198</f>
        <v>0</v>
      </c>
      <c r="AA56" s="145">
        <f>'Ｈ１８（2006）'!B198</f>
        <v>0</v>
      </c>
      <c r="AB56" s="224">
        <f>'Ｈ１８（2006）'!C198</f>
        <v>0</v>
      </c>
      <c r="AC56" s="223">
        <f>'Ｈ１８（2006）'!E198</f>
        <v>0</v>
      </c>
      <c r="AD56" s="81"/>
      <c r="AE56" s="81"/>
      <c r="AF56" s="81"/>
      <c r="AG56" s="81"/>
      <c r="AH56" s="81"/>
      <c r="AI56" s="8"/>
      <c r="AJ56" s="8"/>
      <c r="AK56" s="8"/>
    </row>
    <row r="57" spans="1:37" ht="14.25" customHeight="1">
      <c r="A57" s="230">
        <v>0</v>
      </c>
      <c r="B57" s="225">
        <v>0</v>
      </c>
      <c r="C57" s="225">
        <v>0</v>
      </c>
      <c r="D57" s="225">
        <v>0</v>
      </c>
      <c r="E57" s="225">
        <v>0</v>
      </c>
      <c r="F57" s="225">
        <v>0</v>
      </c>
      <c r="G57" s="225">
        <v>0</v>
      </c>
      <c r="H57" s="229">
        <v>0</v>
      </c>
      <c r="I57" s="225"/>
      <c r="K57" s="34"/>
      <c r="L57" s="41"/>
      <c r="M57" s="33" t="s">
        <v>46</v>
      </c>
      <c r="N57" s="32"/>
      <c r="O57" s="36" t="s">
        <v>155</v>
      </c>
      <c r="P57" s="146">
        <f>'Ｈ１８（2006）'!A56</f>
        <v>0</v>
      </c>
      <c r="Q57" s="145">
        <f>'Ｈ１８（2006）'!C56</f>
        <v>0</v>
      </c>
      <c r="R57" s="145">
        <f>'Ｈ１８（2006）'!E56</f>
        <v>0</v>
      </c>
      <c r="S57" s="144">
        <f>'Ｈ１８（2006）'!F56</f>
        <v>0</v>
      </c>
      <c r="T57" s="143">
        <f>'Ｈ１８（2006）'!H56</f>
        <v>0</v>
      </c>
      <c r="U57" s="37"/>
      <c r="V57" s="49"/>
      <c r="W57" s="33" t="s">
        <v>267</v>
      </c>
      <c r="X57" s="32"/>
      <c r="Y57" s="36" t="s">
        <v>199</v>
      </c>
      <c r="Z57" s="146">
        <f>'Ｈ１８（2006）'!A199</f>
        <v>0</v>
      </c>
      <c r="AA57" s="145">
        <f>'Ｈ１８（2006）'!B199</f>
        <v>0</v>
      </c>
      <c r="AB57" s="224">
        <f>'Ｈ１８（2006）'!C199</f>
        <v>0</v>
      </c>
      <c r="AC57" s="223">
        <f>'Ｈ１８（2006）'!E199</f>
        <v>0</v>
      </c>
      <c r="AD57" s="81"/>
      <c r="AE57" s="81"/>
      <c r="AF57" s="81"/>
      <c r="AG57" s="81"/>
      <c r="AH57" s="81"/>
      <c r="AI57" s="8"/>
      <c r="AJ57" s="8"/>
      <c r="AK57" s="8"/>
    </row>
    <row r="58" spans="1:37" ht="14.25" customHeight="1" thickBot="1">
      <c r="A58" s="230">
        <v>5546</v>
      </c>
      <c r="B58" s="225">
        <v>5546</v>
      </c>
      <c r="C58" s="225">
        <v>5546</v>
      </c>
      <c r="D58" s="225">
        <v>0</v>
      </c>
      <c r="E58" s="225">
        <v>1666</v>
      </c>
      <c r="F58" s="225">
        <v>0</v>
      </c>
      <c r="G58" s="225">
        <v>0</v>
      </c>
      <c r="H58" s="229">
        <v>3500</v>
      </c>
      <c r="I58" s="225"/>
      <c r="K58" s="34"/>
      <c r="L58" s="41" t="s">
        <v>45</v>
      </c>
      <c r="M58" s="33" t="s">
        <v>44</v>
      </c>
      <c r="N58" s="32"/>
      <c r="O58" s="36" t="s">
        <v>154</v>
      </c>
      <c r="P58" s="146">
        <f>'Ｈ１８（2006）'!A57</f>
        <v>0</v>
      </c>
      <c r="Q58" s="145">
        <f>'Ｈ１８（2006）'!C57</f>
        <v>0</v>
      </c>
      <c r="R58" s="145">
        <f>'Ｈ１８（2006）'!E57</f>
        <v>0</v>
      </c>
      <c r="S58" s="144">
        <f>'Ｈ１８（2006）'!F57</f>
        <v>0</v>
      </c>
      <c r="T58" s="143">
        <f>'Ｈ１８（2006）'!H57</f>
        <v>0</v>
      </c>
      <c r="U58" s="37"/>
      <c r="V58" s="41" t="s">
        <v>266</v>
      </c>
      <c r="W58" s="33" t="s">
        <v>265</v>
      </c>
      <c r="X58" s="32"/>
      <c r="Y58" s="36" t="s">
        <v>198</v>
      </c>
      <c r="Z58" s="146">
        <f>'Ｈ１８（2006）'!A200</f>
        <v>0</v>
      </c>
      <c r="AA58" s="145">
        <f>'Ｈ１８（2006）'!B200</f>
        <v>0</v>
      </c>
      <c r="AB58" s="224">
        <f>'Ｈ１８（2006）'!C200</f>
        <v>0</v>
      </c>
      <c r="AC58" s="223">
        <f>'Ｈ１８（2006）'!E200</f>
        <v>0</v>
      </c>
      <c r="AD58" s="81"/>
      <c r="AE58" s="81"/>
      <c r="AF58" s="81"/>
      <c r="AG58" s="81"/>
      <c r="AH58" s="81"/>
      <c r="AI58" s="8"/>
      <c r="AJ58" s="8"/>
      <c r="AK58" s="8"/>
    </row>
    <row r="59" spans="1:38" ht="14.25" customHeight="1" thickBot="1" thickTop="1">
      <c r="A59" s="228">
        <v>0</v>
      </c>
      <c r="B59" s="227">
        <v>0</v>
      </c>
      <c r="C59" s="227">
        <v>0</v>
      </c>
      <c r="D59" s="227">
        <v>0</v>
      </c>
      <c r="E59" s="227">
        <v>0</v>
      </c>
      <c r="F59" s="227">
        <v>0</v>
      </c>
      <c r="G59" s="227">
        <v>0</v>
      </c>
      <c r="H59" s="226">
        <v>0</v>
      </c>
      <c r="I59" s="225"/>
      <c r="K59" s="34"/>
      <c r="L59" s="40"/>
      <c r="M59" s="33" t="s">
        <v>5</v>
      </c>
      <c r="N59" s="32"/>
      <c r="O59" s="36" t="s">
        <v>153</v>
      </c>
      <c r="P59" s="146">
        <f>'Ｈ１８（2006）'!A58</f>
        <v>5546</v>
      </c>
      <c r="Q59" s="145">
        <f>'Ｈ１８（2006）'!C58</f>
        <v>5546</v>
      </c>
      <c r="R59" s="145">
        <f>'Ｈ１８（2006）'!E58</f>
        <v>1666</v>
      </c>
      <c r="S59" s="144">
        <f>'Ｈ１８（2006）'!F58</f>
        <v>0</v>
      </c>
      <c r="T59" s="143">
        <f>'Ｈ１８（2006）'!H58</f>
        <v>3500</v>
      </c>
      <c r="U59" s="37"/>
      <c r="V59" s="40"/>
      <c r="W59" s="40" t="s">
        <v>5</v>
      </c>
      <c r="X59" s="56"/>
      <c r="Y59" s="57" t="s">
        <v>195</v>
      </c>
      <c r="Z59" s="146">
        <f>'Ｈ１８（2006）'!A201</f>
        <v>0</v>
      </c>
      <c r="AA59" s="145">
        <f>'Ｈ１８（2006）'!B201</f>
        <v>0</v>
      </c>
      <c r="AB59" s="224">
        <f>'Ｈ１８（2006）'!C201</f>
        <v>0</v>
      </c>
      <c r="AC59" s="223">
        <f>'Ｈ１８（2006）'!E201</f>
        <v>0</v>
      </c>
      <c r="AD59" s="222"/>
      <c r="AE59" s="222"/>
      <c r="AF59" s="222"/>
      <c r="AG59" s="114"/>
      <c r="AH59" s="114"/>
      <c r="AI59" s="115" t="s">
        <v>264</v>
      </c>
      <c r="AJ59" s="221" t="s">
        <v>263</v>
      </c>
      <c r="AK59" s="114"/>
      <c r="AL59" s="113"/>
    </row>
    <row r="60" spans="11:38" ht="14.25" customHeight="1">
      <c r="K60" s="34"/>
      <c r="L60" s="33" t="s">
        <v>5</v>
      </c>
      <c r="M60" s="32"/>
      <c r="N60" s="32"/>
      <c r="O60" s="36" t="s">
        <v>152</v>
      </c>
      <c r="P60" s="146">
        <f>'Ｈ１８（2006）'!A59</f>
        <v>0</v>
      </c>
      <c r="Q60" s="145">
        <f>'Ｈ１８（2006）'!C59</f>
        <v>0</v>
      </c>
      <c r="R60" s="145">
        <f>'Ｈ１８（2006）'!E59</f>
        <v>0</v>
      </c>
      <c r="S60" s="144">
        <f>'Ｈ１８（2006）'!F59</f>
        <v>0</v>
      </c>
      <c r="T60" s="143">
        <f>'Ｈ１８（2006）'!H59</f>
        <v>0</v>
      </c>
      <c r="U60" s="37"/>
      <c r="V60" s="40" t="s">
        <v>5</v>
      </c>
      <c r="W60" s="56"/>
      <c r="X60" s="56"/>
      <c r="Y60" s="57" t="s">
        <v>191</v>
      </c>
      <c r="Z60" s="220">
        <f>'Ｈ１８（2006）'!A202</f>
        <v>17</v>
      </c>
      <c r="AA60" s="219">
        <f>'Ｈ１８（2006）'!B202</f>
        <v>0</v>
      </c>
      <c r="AB60" s="218">
        <f>'Ｈ１８（2006）'!C202</f>
        <v>0</v>
      </c>
      <c r="AC60" s="217">
        <f>'Ｈ１８（2006）'!E202</f>
        <v>0</v>
      </c>
      <c r="AD60" s="127"/>
      <c r="AE60" s="127"/>
      <c r="AF60" s="127"/>
      <c r="AG60" s="60"/>
      <c r="AH60" s="60"/>
      <c r="AI60" s="100"/>
      <c r="AJ60" s="50" t="s">
        <v>135</v>
      </c>
      <c r="AK60" s="50" t="s">
        <v>134</v>
      </c>
      <c r="AL60" s="216" t="s">
        <v>1</v>
      </c>
    </row>
    <row r="61" spans="11:38" ht="14.25" customHeight="1" thickBot="1">
      <c r="K61" s="34"/>
      <c r="L61" s="212" t="s">
        <v>42</v>
      </c>
      <c r="M61" s="211"/>
      <c r="N61" s="211"/>
      <c r="O61" s="210"/>
      <c r="P61" s="55">
        <f>SUM(P8:P60)-P9-P10-P12-P13-P15-P16-P17-P30-P31-P32-P40-P41-P42-P43-P44-P49-P50</f>
        <v>401070</v>
      </c>
      <c r="Q61" s="208">
        <f>SUM(Q8:Q60)-Q9-Q10-Q12-Q13-Q15-Q16-Q17-Q30-Q31-Q32-Q40-Q41-Q42-Q43-Q44-Q49-Q50</f>
        <v>353426</v>
      </c>
      <c r="R61" s="208">
        <f>SUM(R8:R60)-R9-R10-R12-R13-R15-R16-R17-R30-R31-R32-R40-R41-R42-R43-R44-R49-R50</f>
        <v>217203</v>
      </c>
      <c r="S61" s="215">
        <f>SUM(S8:S60)-S9-S10-S12-S13-S15-S16-S17-S30-S31-S32-S40-S41-S42-S43-S44-S49-S50</f>
        <v>17451</v>
      </c>
      <c r="T61" s="214">
        <f>SUM(T8:T60)-T9-T10-T12-T13-T15-T16-T17-T30-T31-T32-T40-T41-T42-T43-T44-T49-T50</f>
        <v>118038</v>
      </c>
      <c r="U61" s="213"/>
      <c r="V61" s="212" t="s">
        <v>42</v>
      </c>
      <c r="W61" s="211"/>
      <c r="X61" s="211"/>
      <c r="Y61" s="210"/>
      <c r="Z61" s="209">
        <f>SUM(Z8:Z60)-Z9-Z10-Z25-Z28-Z40-Z41-Z42-Z43-Z44</f>
        <v>35411</v>
      </c>
      <c r="AA61" s="208">
        <f>SUM(AA8:AA60)-AA9-AA10-AA25-AA28-AA40-AA41-AA42-AA43-AA44</f>
        <v>0</v>
      </c>
      <c r="AB61" s="207">
        <f>SUM(AB8:AB60)-AB9-AB10-AB25-AB28-AB40-AB41-AB42-AB43-AB44</f>
        <v>10485</v>
      </c>
      <c r="AC61" s="206">
        <f>SUM(AC8:AC60)-AC9-AC10-AC25-AC28-AC40-AC41-AC42-AC43-AC44</f>
        <v>0</v>
      </c>
      <c r="AD61" s="205"/>
      <c r="AE61" s="205"/>
      <c r="AF61" s="205"/>
      <c r="AG61" s="79"/>
      <c r="AH61" s="79"/>
      <c r="AI61" s="204" t="s">
        <v>262</v>
      </c>
      <c r="AJ61" s="203" t="s">
        <v>261</v>
      </c>
      <c r="AK61" s="203" t="s">
        <v>260</v>
      </c>
      <c r="AL61" s="202" t="s">
        <v>38</v>
      </c>
    </row>
    <row r="62" spans="1:38" ht="14.25" customHeight="1">
      <c r="A62" s="44">
        <v>813240</v>
      </c>
      <c r="B62" s="43">
        <v>801584</v>
      </c>
      <c r="C62" s="43">
        <v>11656</v>
      </c>
      <c r="D62" s="43">
        <v>118035</v>
      </c>
      <c r="E62" s="43">
        <v>1976</v>
      </c>
      <c r="F62" s="43">
        <v>286262</v>
      </c>
      <c r="G62" s="13"/>
      <c r="H62" s="12"/>
      <c r="I62" s="12"/>
      <c r="K62" s="67"/>
      <c r="L62" s="66" t="s">
        <v>119</v>
      </c>
      <c r="M62" s="65"/>
      <c r="N62" s="65"/>
      <c r="O62" s="72" t="s">
        <v>258</v>
      </c>
      <c r="P62" s="201">
        <f>'Ｈ１８（2006）'!A63</f>
        <v>128224</v>
      </c>
      <c r="Q62" s="200">
        <f>'Ｈ１８（2006）'!B63</f>
        <v>128224</v>
      </c>
      <c r="R62" s="63"/>
      <c r="S62" s="199">
        <f>'Ｈ１８（2006）'!D63</f>
        <v>68050</v>
      </c>
      <c r="T62" s="198">
        <f>'Ｈ１８（2006）'!F63</f>
        <v>16000</v>
      </c>
      <c r="U62" s="196"/>
      <c r="V62" s="66" t="s">
        <v>119</v>
      </c>
      <c r="W62" s="65"/>
      <c r="X62" s="65"/>
      <c r="Y62" s="72"/>
      <c r="Z62" s="195"/>
      <c r="AA62" s="194"/>
      <c r="AB62" s="193"/>
      <c r="AC62" s="197"/>
      <c r="AD62" s="196"/>
      <c r="AE62" s="66" t="s">
        <v>119</v>
      </c>
      <c r="AF62" s="65"/>
      <c r="AG62" s="65"/>
      <c r="AH62" s="72"/>
      <c r="AI62" s="195"/>
      <c r="AJ62" s="194"/>
      <c r="AK62" s="193"/>
      <c r="AL62" s="192"/>
    </row>
    <row r="63" spans="1:38" ht="14.25" customHeight="1">
      <c r="A63" s="13">
        <v>128224</v>
      </c>
      <c r="B63" s="12">
        <v>128224</v>
      </c>
      <c r="C63" s="12">
        <v>0</v>
      </c>
      <c r="D63" s="12">
        <v>68050</v>
      </c>
      <c r="E63" s="12">
        <v>0</v>
      </c>
      <c r="F63" s="12">
        <v>16000</v>
      </c>
      <c r="G63" s="13"/>
      <c r="H63" s="12"/>
      <c r="I63" s="12"/>
      <c r="K63" s="34"/>
      <c r="L63" s="49"/>
      <c r="M63" s="33" t="s">
        <v>55</v>
      </c>
      <c r="N63" s="32"/>
      <c r="O63" s="36" t="s">
        <v>259</v>
      </c>
      <c r="P63" s="146">
        <f>'Ｈ１８（2006）'!A64</f>
        <v>99765</v>
      </c>
      <c r="Q63" s="145">
        <f>'Ｈ１８（2006）'!B64</f>
        <v>99765</v>
      </c>
      <c r="R63" s="30"/>
      <c r="S63" s="144">
        <f>'Ｈ１８（2006）'!D64</f>
        <v>68050</v>
      </c>
      <c r="T63" s="143">
        <f>'Ｈ１８（2006）'!F64</f>
        <v>16000</v>
      </c>
      <c r="U63" s="130"/>
      <c r="V63" s="49"/>
      <c r="W63" s="33"/>
      <c r="X63" s="32"/>
      <c r="Y63" s="190"/>
      <c r="Z63" s="189"/>
      <c r="AA63" s="188"/>
      <c r="AB63" s="187"/>
      <c r="AC63" s="191"/>
      <c r="AD63" s="130"/>
      <c r="AE63" s="49"/>
      <c r="AF63" s="33"/>
      <c r="AG63" s="32"/>
      <c r="AH63" s="190"/>
      <c r="AI63" s="189"/>
      <c r="AJ63" s="188"/>
      <c r="AK63" s="187"/>
      <c r="AL63" s="186"/>
    </row>
    <row r="64" spans="1:38" ht="14.25" customHeight="1">
      <c r="A64" s="13">
        <v>99765</v>
      </c>
      <c r="B64" s="12">
        <v>99765</v>
      </c>
      <c r="C64" s="12">
        <v>0</v>
      </c>
      <c r="D64" s="12">
        <v>68050</v>
      </c>
      <c r="E64" s="12">
        <v>0</v>
      </c>
      <c r="F64" s="12">
        <v>16000</v>
      </c>
      <c r="G64" s="13"/>
      <c r="H64" s="12"/>
      <c r="I64" s="12"/>
      <c r="K64" s="34"/>
      <c r="L64" s="49"/>
      <c r="M64" s="33" t="s">
        <v>5</v>
      </c>
      <c r="N64" s="60"/>
      <c r="O64" s="61"/>
      <c r="P64" s="182">
        <f>P62-P63</f>
        <v>28459</v>
      </c>
      <c r="Q64" s="181">
        <f>Q62-Q63</f>
        <v>28459</v>
      </c>
      <c r="R64" s="181"/>
      <c r="S64" s="180">
        <f>S62-S63</f>
        <v>0</v>
      </c>
      <c r="T64" s="38">
        <f>T62-T63</f>
        <v>0</v>
      </c>
      <c r="U64" s="130"/>
      <c r="V64" s="49"/>
      <c r="W64" s="33" t="s">
        <v>5</v>
      </c>
      <c r="X64" s="60"/>
      <c r="Y64" s="61" t="s">
        <v>258</v>
      </c>
      <c r="Z64" s="140">
        <f>'Ｈ１８（2006）'!A117</f>
        <v>0</v>
      </c>
      <c r="AA64" s="139">
        <f>'Ｈ１８（2006）'!B117</f>
        <v>0</v>
      </c>
      <c r="AB64" s="142"/>
      <c r="AC64" s="141">
        <f>'Ｈ１８（2006）'!E117</f>
        <v>0</v>
      </c>
      <c r="AD64" s="130"/>
      <c r="AE64" s="49"/>
      <c r="AF64" s="33" t="s">
        <v>5</v>
      </c>
      <c r="AG64" s="60"/>
      <c r="AH64" s="61" t="s">
        <v>257</v>
      </c>
      <c r="AI64" s="140">
        <f>'Ｈ１８（2006）'!A140</f>
        <v>0</v>
      </c>
      <c r="AJ64" s="139">
        <f>'Ｈ１８（2006）'!B140</f>
        <v>0</v>
      </c>
      <c r="AK64" s="138">
        <f>'Ｈ１８（2006）'!C140</f>
        <v>0</v>
      </c>
      <c r="AL64" s="137">
        <f>'Ｈ１８（2006）'!E140</f>
        <v>0</v>
      </c>
    </row>
    <row r="65" spans="1:38" ht="14.25" customHeight="1">
      <c r="A65" s="13">
        <v>3183</v>
      </c>
      <c r="B65" s="12">
        <v>3183</v>
      </c>
      <c r="C65" s="12">
        <v>0</v>
      </c>
      <c r="D65" s="12">
        <v>0</v>
      </c>
      <c r="E65" s="12">
        <v>0</v>
      </c>
      <c r="F65" s="12">
        <v>0</v>
      </c>
      <c r="G65" s="13"/>
      <c r="H65" s="12"/>
      <c r="I65" s="12"/>
      <c r="K65" s="34" t="s">
        <v>57</v>
      </c>
      <c r="L65" s="50" t="s">
        <v>117</v>
      </c>
      <c r="M65" s="58"/>
      <c r="N65" s="58"/>
      <c r="O65" s="59" t="s">
        <v>248</v>
      </c>
      <c r="P65" s="185">
        <f>'Ｈ１８（2006）'!A65</f>
        <v>3183</v>
      </c>
      <c r="Q65" s="184">
        <f>'Ｈ１８（2006）'!B65</f>
        <v>3183</v>
      </c>
      <c r="R65" s="54"/>
      <c r="S65" s="183">
        <f>'Ｈ１８（2006）'!D65</f>
        <v>0</v>
      </c>
      <c r="T65" s="143">
        <f>'Ｈ１８（2006）'!F65</f>
        <v>0</v>
      </c>
      <c r="U65" s="130" t="s">
        <v>57</v>
      </c>
      <c r="V65" s="50" t="s">
        <v>117</v>
      </c>
      <c r="W65" s="58"/>
      <c r="X65" s="58"/>
      <c r="Y65" s="59"/>
      <c r="Z65" s="179"/>
      <c r="AA65" s="161"/>
      <c r="AB65" s="161"/>
      <c r="AC65" s="164"/>
      <c r="AD65" s="130" t="s">
        <v>57</v>
      </c>
      <c r="AE65" s="50" t="s">
        <v>117</v>
      </c>
      <c r="AF65" s="58"/>
      <c r="AG65" s="58"/>
      <c r="AH65" s="59"/>
      <c r="AI65" s="179"/>
      <c r="AJ65" s="161"/>
      <c r="AK65" s="161"/>
      <c r="AL65" s="160"/>
    </row>
    <row r="66" spans="1:38" ht="14.25" customHeight="1">
      <c r="A66" s="13">
        <v>2934</v>
      </c>
      <c r="B66" s="12">
        <v>2934</v>
      </c>
      <c r="C66" s="12">
        <v>0</v>
      </c>
      <c r="D66" s="12">
        <v>0</v>
      </c>
      <c r="E66" s="12">
        <v>0</v>
      </c>
      <c r="F66" s="12">
        <v>0</v>
      </c>
      <c r="G66" s="13"/>
      <c r="H66" s="12"/>
      <c r="I66" s="12"/>
      <c r="K66" s="34"/>
      <c r="L66" s="49"/>
      <c r="M66" s="33" t="s">
        <v>116</v>
      </c>
      <c r="N66" s="32"/>
      <c r="O66" s="36" t="s">
        <v>256</v>
      </c>
      <c r="P66" s="146">
        <f>'Ｈ１８（2006）'!A66</f>
        <v>2934</v>
      </c>
      <c r="Q66" s="145">
        <f>'Ｈ１８（2006）'!B66</f>
        <v>2934</v>
      </c>
      <c r="R66" s="30"/>
      <c r="S66" s="144">
        <f>'Ｈ１８（2006）'!D66</f>
        <v>0</v>
      </c>
      <c r="T66" s="143">
        <f>'Ｈ１８（2006）'!F66</f>
        <v>0</v>
      </c>
      <c r="U66" s="130"/>
      <c r="V66" s="49"/>
      <c r="W66" s="33"/>
      <c r="X66" s="32"/>
      <c r="Y66" s="36"/>
      <c r="Z66" s="177"/>
      <c r="AA66" s="151"/>
      <c r="AB66" s="151"/>
      <c r="AC66" s="154"/>
      <c r="AD66" s="130"/>
      <c r="AE66" s="49"/>
      <c r="AF66" s="33"/>
      <c r="AG66" s="32"/>
      <c r="AH66" s="36"/>
      <c r="AI66" s="177"/>
      <c r="AJ66" s="151"/>
      <c r="AK66" s="151"/>
      <c r="AL66" s="150"/>
    </row>
    <row r="67" spans="1:38" ht="14.25" customHeight="1">
      <c r="A67" s="13">
        <v>5683</v>
      </c>
      <c r="B67" s="12">
        <v>5683</v>
      </c>
      <c r="C67" s="12">
        <v>0</v>
      </c>
      <c r="D67" s="12">
        <v>0</v>
      </c>
      <c r="E67" s="12">
        <v>0</v>
      </c>
      <c r="F67" s="12">
        <v>0</v>
      </c>
      <c r="G67" s="13"/>
      <c r="H67" s="12"/>
      <c r="I67" s="12"/>
      <c r="K67" s="34"/>
      <c r="L67" s="40"/>
      <c r="M67" s="33" t="s">
        <v>5</v>
      </c>
      <c r="N67" s="56"/>
      <c r="O67" s="57"/>
      <c r="P67" s="182">
        <f>P65-P66</f>
        <v>249</v>
      </c>
      <c r="Q67" s="181">
        <f>Q65-Q66</f>
        <v>249</v>
      </c>
      <c r="R67" s="181"/>
      <c r="S67" s="180">
        <f>S65-S66</f>
        <v>0</v>
      </c>
      <c r="T67" s="38">
        <f>T65-T66</f>
        <v>0</v>
      </c>
      <c r="U67" s="130"/>
      <c r="V67" s="40"/>
      <c r="W67" s="33" t="s">
        <v>5</v>
      </c>
      <c r="X67" s="56"/>
      <c r="Y67" s="61" t="s">
        <v>255</v>
      </c>
      <c r="Z67" s="140">
        <f>'Ｈ１８（2006）'!A118</f>
        <v>0</v>
      </c>
      <c r="AA67" s="139">
        <f>'Ｈ１８（2006）'!B118</f>
        <v>0</v>
      </c>
      <c r="AB67" s="142"/>
      <c r="AC67" s="141">
        <f>'Ｈ１８（2006）'!E118</f>
        <v>0</v>
      </c>
      <c r="AD67" s="130"/>
      <c r="AE67" s="40"/>
      <c r="AF67" s="33" t="s">
        <v>5</v>
      </c>
      <c r="AG67" s="56"/>
      <c r="AH67" s="61" t="s">
        <v>254</v>
      </c>
      <c r="AI67" s="140">
        <f>'Ｈ１８（2006）'!A141</f>
        <v>0</v>
      </c>
      <c r="AJ67" s="139">
        <f>'Ｈ１８（2006）'!B141</f>
        <v>0</v>
      </c>
      <c r="AK67" s="138">
        <f>'Ｈ１８（2006）'!C141</f>
        <v>0</v>
      </c>
      <c r="AL67" s="137">
        <f>'Ｈ１８（2006）'!E141</f>
        <v>0</v>
      </c>
    </row>
    <row r="68" spans="1:38" ht="14.25" customHeight="1">
      <c r="A68" s="13">
        <v>0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3"/>
      <c r="H68" s="12"/>
      <c r="I68" s="12"/>
      <c r="K68" s="34" t="s">
        <v>57</v>
      </c>
      <c r="L68" s="48"/>
      <c r="M68" s="49" t="s">
        <v>115</v>
      </c>
      <c r="N68" s="32"/>
      <c r="O68" s="36" t="s">
        <v>253</v>
      </c>
      <c r="P68" s="146">
        <f>'Ｈ１８（2006）'!A68</f>
        <v>0</v>
      </c>
      <c r="Q68" s="145">
        <f>'Ｈ１８（2006）'!B68</f>
        <v>0</v>
      </c>
      <c r="R68" s="30"/>
      <c r="S68" s="144">
        <f>'Ｈ１８（2006）'!D68</f>
        <v>0</v>
      </c>
      <c r="T68" s="143">
        <f>'Ｈ１８（2006）'!F68</f>
        <v>0</v>
      </c>
      <c r="U68" s="130" t="s">
        <v>57</v>
      </c>
      <c r="V68" s="48"/>
      <c r="W68" s="50"/>
      <c r="X68" s="58"/>
      <c r="Y68" s="173"/>
      <c r="Z68" s="179"/>
      <c r="AA68" s="161"/>
      <c r="AB68" s="161"/>
      <c r="AC68" s="164"/>
      <c r="AD68" s="130" t="s">
        <v>57</v>
      </c>
      <c r="AE68" s="48"/>
      <c r="AF68" s="50"/>
      <c r="AG68" s="58"/>
      <c r="AH68" s="173"/>
      <c r="AI68" s="179"/>
      <c r="AJ68" s="161"/>
      <c r="AK68" s="161"/>
      <c r="AL68" s="160"/>
    </row>
    <row r="69" spans="1:38" ht="14.25" customHeight="1">
      <c r="A69" s="13">
        <v>0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3"/>
      <c r="H69" s="12"/>
      <c r="I69" s="12"/>
      <c r="K69" s="34"/>
      <c r="L69" s="41" t="s">
        <v>114</v>
      </c>
      <c r="M69" s="49"/>
      <c r="N69" s="33" t="s">
        <v>113</v>
      </c>
      <c r="O69" s="36" t="s">
        <v>252</v>
      </c>
      <c r="P69" s="146">
        <f>'Ｈ１８（2006）'!A69</f>
        <v>0</v>
      </c>
      <c r="Q69" s="145">
        <f>'Ｈ１８（2006）'!B69</f>
        <v>0</v>
      </c>
      <c r="R69" s="30"/>
      <c r="S69" s="144">
        <f>'Ｈ１８（2006）'!D69</f>
        <v>0</v>
      </c>
      <c r="T69" s="143">
        <f>'Ｈ１８（2006）'!F69</f>
        <v>0</v>
      </c>
      <c r="U69" s="130"/>
      <c r="V69" s="41" t="s">
        <v>114</v>
      </c>
      <c r="W69" s="49"/>
      <c r="X69" s="60"/>
      <c r="Y69" s="174"/>
      <c r="Z69" s="178"/>
      <c r="AA69" s="156"/>
      <c r="AB69" s="156"/>
      <c r="AC69" s="159"/>
      <c r="AD69" s="130"/>
      <c r="AE69" s="41" t="s">
        <v>114</v>
      </c>
      <c r="AF69" s="49"/>
      <c r="AG69" s="60"/>
      <c r="AH69" s="174"/>
      <c r="AI69" s="178"/>
      <c r="AJ69" s="156"/>
      <c r="AK69" s="156"/>
      <c r="AL69" s="155"/>
    </row>
    <row r="70" spans="1:38" ht="14.25" customHeight="1">
      <c r="A70" s="13">
        <v>0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3"/>
      <c r="H70" s="12"/>
      <c r="I70" s="12"/>
      <c r="K70" s="34"/>
      <c r="L70" s="41" t="s">
        <v>112</v>
      </c>
      <c r="M70" s="41"/>
      <c r="N70" s="33" t="s">
        <v>111</v>
      </c>
      <c r="O70" s="36" t="s">
        <v>251</v>
      </c>
      <c r="P70" s="146">
        <f>'Ｈ１８（2006）'!A70</f>
        <v>0</v>
      </c>
      <c r="Q70" s="145">
        <f>'Ｈ１８（2006）'!B70</f>
        <v>0</v>
      </c>
      <c r="R70" s="30"/>
      <c r="S70" s="144">
        <f>'Ｈ１８（2006）'!D70</f>
        <v>0</v>
      </c>
      <c r="T70" s="143">
        <f>'Ｈ１８（2006）'!F70</f>
        <v>0</v>
      </c>
      <c r="U70" s="130"/>
      <c r="V70" s="41" t="s">
        <v>112</v>
      </c>
      <c r="W70" s="49"/>
      <c r="X70" s="60"/>
      <c r="Y70" s="174"/>
      <c r="Z70" s="178"/>
      <c r="AA70" s="156"/>
      <c r="AB70" s="156"/>
      <c r="AC70" s="159"/>
      <c r="AD70" s="130"/>
      <c r="AE70" s="41" t="s">
        <v>112</v>
      </c>
      <c r="AF70" s="49"/>
      <c r="AG70" s="60"/>
      <c r="AH70" s="174"/>
      <c r="AI70" s="178"/>
      <c r="AJ70" s="156"/>
      <c r="AK70" s="156"/>
      <c r="AL70" s="155"/>
    </row>
    <row r="71" spans="1:38" ht="14.25" customHeight="1">
      <c r="A71" s="13">
        <v>5047</v>
      </c>
      <c r="B71" s="12">
        <v>5047</v>
      </c>
      <c r="C71" s="12">
        <v>0</v>
      </c>
      <c r="D71" s="12">
        <v>0</v>
      </c>
      <c r="E71" s="12">
        <v>0</v>
      </c>
      <c r="F71" s="12">
        <v>0</v>
      </c>
      <c r="G71" s="13"/>
      <c r="H71" s="12"/>
      <c r="I71" s="12"/>
      <c r="K71" s="34"/>
      <c r="L71" s="41" t="s">
        <v>45</v>
      </c>
      <c r="M71" s="40"/>
      <c r="N71" s="33" t="s">
        <v>5</v>
      </c>
      <c r="O71" s="36"/>
      <c r="P71" s="31">
        <f>P68-P69-P70</f>
        <v>0</v>
      </c>
      <c r="Q71" s="30">
        <f>Q68-Q69-Q70</f>
        <v>0</v>
      </c>
      <c r="R71" s="30"/>
      <c r="S71" s="35">
        <f>S68-S69-S70</f>
        <v>0</v>
      </c>
      <c r="T71" s="38">
        <f>T68-T69-T70</f>
        <v>0</v>
      </c>
      <c r="U71" s="130"/>
      <c r="V71" s="41" t="s">
        <v>45</v>
      </c>
      <c r="W71" s="49"/>
      <c r="X71" s="60"/>
      <c r="Y71" s="174"/>
      <c r="Z71" s="178"/>
      <c r="AA71" s="156"/>
      <c r="AB71" s="156"/>
      <c r="AC71" s="159"/>
      <c r="AD71" s="130"/>
      <c r="AE71" s="41" t="s">
        <v>45</v>
      </c>
      <c r="AF71" s="49"/>
      <c r="AG71" s="60"/>
      <c r="AH71" s="174"/>
      <c r="AI71" s="178"/>
      <c r="AJ71" s="156"/>
      <c r="AK71" s="156"/>
      <c r="AL71" s="155"/>
    </row>
    <row r="72" spans="1:38" ht="14.25" customHeight="1">
      <c r="A72" s="13">
        <v>636</v>
      </c>
      <c r="B72" s="12">
        <v>636</v>
      </c>
      <c r="C72" s="12">
        <v>0</v>
      </c>
      <c r="D72" s="12">
        <v>0</v>
      </c>
      <c r="E72" s="12">
        <v>0</v>
      </c>
      <c r="F72" s="12">
        <v>0</v>
      </c>
      <c r="G72" s="13"/>
      <c r="H72" s="12"/>
      <c r="I72" s="12"/>
      <c r="K72" s="34"/>
      <c r="L72" s="41"/>
      <c r="M72" s="33" t="s">
        <v>110</v>
      </c>
      <c r="N72" s="32"/>
      <c r="O72" s="36" t="s">
        <v>250</v>
      </c>
      <c r="P72" s="146">
        <f>'Ｈ１８（2006）'!A71</f>
        <v>5047</v>
      </c>
      <c r="Q72" s="145">
        <f>'Ｈ１８（2006）'!B71</f>
        <v>5047</v>
      </c>
      <c r="R72" s="30"/>
      <c r="S72" s="144">
        <f>'Ｈ１８（2006）'!D71</f>
        <v>0</v>
      </c>
      <c r="T72" s="143">
        <f>'Ｈ１８（2006）'!F71</f>
        <v>0</v>
      </c>
      <c r="U72" s="130"/>
      <c r="V72" s="41"/>
      <c r="W72" s="40"/>
      <c r="X72" s="56"/>
      <c r="Y72" s="172"/>
      <c r="Z72" s="177"/>
      <c r="AA72" s="151"/>
      <c r="AB72" s="151"/>
      <c r="AC72" s="154"/>
      <c r="AD72" s="130"/>
      <c r="AE72" s="41"/>
      <c r="AF72" s="40"/>
      <c r="AG72" s="56"/>
      <c r="AH72" s="172"/>
      <c r="AI72" s="177"/>
      <c r="AJ72" s="151"/>
      <c r="AK72" s="151"/>
      <c r="AL72" s="150"/>
    </row>
    <row r="73" spans="1:38" ht="14.25" customHeight="1">
      <c r="A73" s="13">
        <v>0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3"/>
      <c r="H73" s="12"/>
      <c r="I73" s="12"/>
      <c r="K73" s="34"/>
      <c r="L73" s="40"/>
      <c r="M73" s="33" t="s">
        <v>5</v>
      </c>
      <c r="N73" s="32"/>
      <c r="O73" s="36" t="s">
        <v>249</v>
      </c>
      <c r="P73" s="146">
        <f>'Ｈ１８（2006）'!A72</f>
        <v>636</v>
      </c>
      <c r="Q73" s="145">
        <f>'Ｈ１８（2006）'!B72</f>
        <v>636</v>
      </c>
      <c r="R73" s="30"/>
      <c r="S73" s="144">
        <f>'Ｈ１８（2006）'!D72</f>
        <v>0</v>
      </c>
      <c r="T73" s="143">
        <f>'Ｈ１８（2006）'!F72</f>
        <v>0</v>
      </c>
      <c r="U73" s="130"/>
      <c r="V73" s="40"/>
      <c r="W73" s="33" t="s">
        <v>5</v>
      </c>
      <c r="X73" s="32"/>
      <c r="Y73" s="59" t="s">
        <v>248</v>
      </c>
      <c r="Z73" s="140">
        <f>'Ｈ１８（2006）'!A119</f>
        <v>0</v>
      </c>
      <c r="AA73" s="139">
        <f>'Ｈ１８（2006）'!B119</f>
        <v>0</v>
      </c>
      <c r="AB73" s="142"/>
      <c r="AC73" s="141">
        <f>'Ｈ１８（2006）'!E119</f>
        <v>0</v>
      </c>
      <c r="AD73" s="130"/>
      <c r="AE73" s="40"/>
      <c r="AF73" s="33" t="s">
        <v>5</v>
      </c>
      <c r="AG73" s="32"/>
      <c r="AH73" s="59" t="s">
        <v>247</v>
      </c>
      <c r="AI73" s="140">
        <f>'Ｈ１８（2006）'!A142</f>
        <v>0</v>
      </c>
      <c r="AJ73" s="139">
        <f>'Ｈ１８（2006）'!B142</f>
        <v>0</v>
      </c>
      <c r="AK73" s="138">
        <f>'Ｈ１８（2006）'!C142</f>
        <v>0</v>
      </c>
      <c r="AL73" s="137">
        <f>'Ｈ１８（2006）'!E142</f>
        <v>0</v>
      </c>
    </row>
    <row r="74" spans="1:38" ht="14.25" customHeight="1">
      <c r="A74" s="13">
        <v>75744</v>
      </c>
      <c r="B74" s="12">
        <v>64088</v>
      </c>
      <c r="C74" s="12">
        <v>11656</v>
      </c>
      <c r="D74" s="12">
        <v>28241</v>
      </c>
      <c r="E74" s="12">
        <v>1976</v>
      </c>
      <c r="F74" s="12">
        <v>15700</v>
      </c>
      <c r="G74" s="13"/>
      <c r="H74" s="12"/>
      <c r="I74" s="12"/>
      <c r="K74" s="34"/>
      <c r="L74" s="33" t="s">
        <v>109</v>
      </c>
      <c r="M74" s="32"/>
      <c r="N74" s="32"/>
      <c r="O74" s="36" t="s">
        <v>246</v>
      </c>
      <c r="P74" s="146">
        <f>'Ｈ１８（2006）'!A73</f>
        <v>0</v>
      </c>
      <c r="Q74" s="145">
        <f>'Ｈ１８（2006）'!B73</f>
        <v>0</v>
      </c>
      <c r="R74" s="30"/>
      <c r="S74" s="144">
        <f>'Ｈ１８（2006）'!D73</f>
        <v>0</v>
      </c>
      <c r="T74" s="143">
        <f>'Ｈ１８（2006）'!F73</f>
        <v>0</v>
      </c>
      <c r="U74" s="130"/>
      <c r="V74" s="33" t="s">
        <v>109</v>
      </c>
      <c r="W74" s="32"/>
      <c r="X74" s="32"/>
      <c r="Y74" s="59" t="s">
        <v>245</v>
      </c>
      <c r="Z74" s="175">
        <f>'Ｈ１８（2006）'!A120</f>
        <v>0</v>
      </c>
      <c r="AA74" s="139">
        <f>'Ｈ１８（2006）'!B120</f>
        <v>0</v>
      </c>
      <c r="AB74" s="176"/>
      <c r="AC74" s="141">
        <f>'Ｈ１８（2006）'!E120</f>
        <v>0</v>
      </c>
      <c r="AD74" s="130"/>
      <c r="AE74" s="33" t="s">
        <v>109</v>
      </c>
      <c r="AF74" s="32"/>
      <c r="AG74" s="32"/>
      <c r="AH74" s="59" t="s">
        <v>244</v>
      </c>
      <c r="AI74" s="175">
        <f>'Ｈ１８（2006）'!A143</f>
        <v>0</v>
      </c>
      <c r="AJ74" s="139">
        <f>'Ｈ１８（2006）'!B143</f>
        <v>0</v>
      </c>
      <c r="AK74" s="166">
        <f>'Ｈ１８（2006）'!C143</f>
        <v>0</v>
      </c>
      <c r="AL74" s="137">
        <f>'Ｈ１８（2006）'!E143</f>
        <v>0</v>
      </c>
    </row>
    <row r="75" spans="1:38" ht="14.25" customHeight="1">
      <c r="A75" s="13">
        <v>0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3"/>
      <c r="H75" s="12"/>
      <c r="I75" s="12"/>
      <c r="K75" s="34" t="s">
        <v>88</v>
      </c>
      <c r="L75" s="49"/>
      <c r="M75" s="33" t="s">
        <v>107</v>
      </c>
      <c r="N75" s="32"/>
      <c r="O75" s="36" t="s">
        <v>243</v>
      </c>
      <c r="P75" s="146">
        <f>'Ｈ１８（2006）'!A75</f>
        <v>0</v>
      </c>
      <c r="Q75" s="145">
        <f>'Ｈ１８（2006）'!B75</f>
        <v>0</v>
      </c>
      <c r="R75" s="30"/>
      <c r="S75" s="144">
        <f>'Ｈ１８（2006）'!D75</f>
        <v>0</v>
      </c>
      <c r="T75" s="143">
        <f>'Ｈ１８（2006）'!F75</f>
        <v>0</v>
      </c>
      <c r="U75" s="130" t="s">
        <v>242</v>
      </c>
      <c r="V75" s="49"/>
      <c r="W75" s="33" t="s">
        <v>3</v>
      </c>
      <c r="X75" s="32"/>
      <c r="Y75" s="59" t="s">
        <v>241</v>
      </c>
      <c r="Z75" s="175">
        <f>'Ｈ１８（2006）'!A121</f>
        <v>59806</v>
      </c>
      <c r="AA75" s="139">
        <f>'Ｈ１８（2006）'!B121</f>
        <v>0</v>
      </c>
      <c r="AB75" s="176"/>
      <c r="AC75" s="141">
        <f>'Ｈ１８（2006）'!E121</f>
        <v>45500</v>
      </c>
      <c r="AD75" s="130" t="s">
        <v>37</v>
      </c>
      <c r="AE75" s="49"/>
      <c r="AF75" s="33" t="s">
        <v>3</v>
      </c>
      <c r="AG75" s="32"/>
      <c r="AH75" s="59" t="s">
        <v>240</v>
      </c>
      <c r="AI75" s="175">
        <f>'Ｈ１８（2006）'!A144</f>
        <v>0</v>
      </c>
      <c r="AJ75" s="139">
        <f>'Ｈ１８（2006）'!B144</f>
        <v>0</v>
      </c>
      <c r="AK75" s="166">
        <f>'Ｈ１８（2006）'!C144</f>
        <v>0</v>
      </c>
      <c r="AL75" s="137">
        <f>'Ｈ１８（2006）'!E144</f>
        <v>0</v>
      </c>
    </row>
    <row r="76" spans="1:38" ht="14.25" customHeight="1">
      <c r="A76" s="13">
        <v>48917</v>
      </c>
      <c r="B76" s="12">
        <v>48717</v>
      </c>
      <c r="C76" s="12">
        <v>200</v>
      </c>
      <c r="D76" s="12">
        <v>21280</v>
      </c>
      <c r="E76" s="12">
        <v>0</v>
      </c>
      <c r="F76" s="12">
        <v>15700</v>
      </c>
      <c r="G76" s="13"/>
      <c r="H76" s="12"/>
      <c r="I76" s="12"/>
      <c r="K76" s="34"/>
      <c r="L76" s="49" t="s">
        <v>106</v>
      </c>
      <c r="M76" s="33" t="s">
        <v>105</v>
      </c>
      <c r="N76" s="32"/>
      <c r="O76" s="36" t="s">
        <v>239</v>
      </c>
      <c r="P76" s="146">
        <f>'Ｈ１８（2006）'!A76</f>
        <v>48917</v>
      </c>
      <c r="Q76" s="145">
        <f>'Ｈ１８（2006）'!B76</f>
        <v>48717</v>
      </c>
      <c r="R76" s="30"/>
      <c r="S76" s="144">
        <f>'Ｈ１８（2006）'!D76</f>
        <v>21280</v>
      </c>
      <c r="T76" s="143">
        <f>'Ｈ１８（2006）'!F76</f>
        <v>15700</v>
      </c>
      <c r="U76" s="130"/>
      <c r="V76" s="49" t="s">
        <v>106</v>
      </c>
      <c r="W76" s="50"/>
      <c r="X76" s="58"/>
      <c r="Y76" s="173"/>
      <c r="Z76" s="158"/>
      <c r="AA76" s="157"/>
      <c r="AB76" s="156"/>
      <c r="AC76" s="159"/>
      <c r="AD76" s="130" t="s">
        <v>238</v>
      </c>
      <c r="AE76" s="49" t="s">
        <v>106</v>
      </c>
      <c r="AF76" s="50"/>
      <c r="AG76" s="58"/>
      <c r="AH76" s="173"/>
      <c r="AI76" s="158"/>
      <c r="AJ76" s="157"/>
      <c r="AK76" s="156"/>
      <c r="AL76" s="155"/>
    </row>
    <row r="77" spans="1:38" ht="14.25" customHeight="1">
      <c r="A77" s="13">
        <v>0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3"/>
      <c r="H77" s="12"/>
      <c r="I77" s="12"/>
      <c r="K77" s="34"/>
      <c r="L77" s="49" t="s">
        <v>104</v>
      </c>
      <c r="M77" s="33" t="s">
        <v>103</v>
      </c>
      <c r="N77" s="32"/>
      <c r="O77" s="36" t="s">
        <v>237</v>
      </c>
      <c r="P77" s="146">
        <f>'Ｈ１８（2006）'!A77</f>
        <v>0</v>
      </c>
      <c r="Q77" s="145">
        <f>'Ｈ１８（2006）'!B77</f>
        <v>0</v>
      </c>
      <c r="R77" s="30"/>
      <c r="S77" s="144">
        <f>'Ｈ１８（2006）'!D77</f>
        <v>0</v>
      </c>
      <c r="T77" s="143">
        <f>'Ｈ１８（2006）'!F77</f>
        <v>0</v>
      </c>
      <c r="U77" s="130"/>
      <c r="V77" s="49" t="s">
        <v>104</v>
      </c>
      <c r="W77" s="49"/>
      <c r="X77" s="60"/>
      <c r="Y77" s="174"/>
      <c r="Z77" s="158"/>
      <c r="AA77" s="157"/>
      <c r="AB77" s="156"/>
      <c r="AC77" s="159"/>
      <c r="AD77" s="130" t="s">
        <v>236</v>
      </c>
      <c r="AE77" s="49" t="s">
        <v>104</v>
      </c>
      <c r="AF77" s="49"/>
      <c r="AG77" s="60"/>
      <c r="AH77" s="174"/>
      <c r="AI77" s="158"/>
      <c r="AJ77" s="157"/>
      <c r="AK77" s="156"/>
      <c r="AL77" s="155"/>
    </row>
    <row r="78" spans="1:38" ht="14.25" customHeight="1">
      <c r="A78" s="13">
        <v>0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3"/>
      <c r="H78" s="12"/>
      <c r="I78" s="12"/>
      <c r="K78" s="34"/>
      <c r="L78" s="49" t="s">
        <v>102</v>
      </c>
      <c r="M78" s="33" t="s">
        <v>76</v>
      </c>
      <c r="N78" s="32"/>
      <c r="O78" s="36" t="s">
        <v>235</v>
      </c>
      <c r="P78" s="146">
        <f>'Ｈ１８（2006）'!A78</f>
        <v>0</v>
      </c>
      <c r="Q78" s="145">
        <f>'Ｈ１８（2006）'!B78</f>
        <v>0</v>
      </c>
      <c r="R78" s="30"/>
      <c r="S78" s="144">
        <f>'Ｈ１８（2006）'!D78</f>
        <v>0</v>
      </c>
      <c r="T78" s="143">
        <f>'Ｈ１８（2006）'!F78</f>
        <v>0</v>
      </c>
      <c r="U78" s="130" t="s">
        <v>234</v>
      </c>
      <c r="V78" s="49" t="s">
        <v>102</v>
      </c>
      <c r="W78" s="49"/>
      <c r="X78" s="60"/>
      <c r="Y78" s="174"/>
      <c r="Z78" s="158"/>
      <c r="AA78" s="157"/>
      <c r="AB78" s="156"/>
      <c r="AC78" s="159"/>
      <c r="AD78" s="130" t="s">
        <v>233</v>
      </c>
      <c r="AE78" s="49" t="s">
        <v>102</v>
      </c>
      <c r="AF78" s="49"/>
      <c r="AG78" s="60"/>
      <c r="AH78" s="174"/>
      <c r="AI78" s="158"/>
      <c r="AJ78" s="157"/>
      <c r="AK78" s="156"/>
      <c r="AL78" s="155"/>
    </row>
    <row r="79" spans="1:38" ht="14.25" customHeight="1">
      <c r="A79" s="13">
        <v>0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3"/>
      <c r="H79" s="12"/>
      <c r="I79" s="12"/>
      <c r="K79" s="34"/>
      <c r="L79" s="49" t="s">
        <v>65</v>
      </c>
      <c r="M79" s="33" t="s">
        <v>101</v>
      </c>
      <c r="N79" s="32"/>
      <c r="O79" s="36" t="s">
        <v>232</v>
      </c>
      <c r="P79" s="146">
        <f>'Ｈ１８（2006）'!A79</f>
        <v>0</v>
      </c>
      <c r="Q79" s="145">
        <f>'Ｈ１８（2006）'!B79</f>
        <v>0</v>
      </c>
      <c r="R79" s="30"/>
      <c r="S79" s="144">
        <f>'Ｈ１８（2006）'!D79</f>
        <v>0</v>
      </c>
      <c r="T79" s="143">
        <f>'Ｈ１８（2006）'!F79</f>
        <v>0</v>
      </c>
      <c r="U79" s="130"/>
      <c r="V79" s="49" t="s">
        <v>65</v>
      </c>
      <c r="W79" s="40"/>
      <c r="X79" s="56"/>
      <c r="Y79" s="172"/>
      <c r="Z79" s="153"/>
      <c r="AA79" s="152"/>
      <c r="AB79" s="151"/>
      <c r="AC79" s="154"/>
      <c r="AD79" s="130" t="s">
        <v>231</v>
      </c>
      <c r="AE79" s="49" t="s">
        <v>65</v>
      </c>
      <c r="AF79" s="40"/>
      <c r="AG79" s="56"/>
      <c r="AH79" s="172"/>
      <c r="AI79" s="153"/>
      <c r="AJ79" s="152"/>
      <c r="AK79" s="151"/>
      <c r="AL79" s="150"/>
    </row>
    <row r="80" spans="1:38" ht="14.25" customHeight="1">
      <c r="A80" s="13">
        <v>1356</v>
      </c>
      <c r="B80" s="12">
        <v>1356</v>
      </c>
      <c r="C80" s="12">
        <v>0</v>
      </c>
      <c r="D80" s="12">
        <v>0</v>
      </c>
      <c r="E80" s="12">
        <v>0</v>
      </c>
      <c r="F80" s="12">
        <v>0</v>
      </c>
      <c r="G80" s="13"/>
      <c r="H80" s="12"/>
      <c r="I80" s="12"/>
      <c r="K80" s="34"/>
      <c r="L80" s="49" t="s">
        <v>79</v>
      </c>
      <c r="M80" s="33" t="s">
        <v>100</v>
      </c>
      <c r="N80" s="32"/>
      <c r="O80" s="36" t="s">
        <v>230</v>
      </c>
      <c r="P80" s="146">
        <f>'Ｈ１８（2006）'!A80</f>
        <v>1356</v>
      </c>
      <c r="Q80" s="145">
        <f>'Ｈ１８（2006）'!B80</f>
        <v>1356</v>
      </c>
      <c r="R80" s="30"/>
      <c r="S80" s="144">
        <f>'Ｈ１８（2006）'!D80</f>
        <v>0</v>
      </c>
      <c r="T80" s="143">
        <f>'Ｈ１８（2006）'!F80</f>
        <v>0</v>
      </c>
      <c r="U80" s="130"/>
      <c r="V80" s="49" t="s">
        <v>79</v>
      </c>
      <c r="W80" s="33" t="s">
        <v>100</v>
      </c>
      <c r="X80" s="32"/>
      <c r="Y80" s="36" t="s">
        <v>229</v>
      </c>
      <c r="Z80" s="140">
        <f>'Ｈ１８（2006）'!A122</f>
        <v>48256</v>
      </c>
      <c r="AA80" s="139">
        <f>'Ｈ１８（2006）'!B122</f>
        <v>0</v>
      </c>
      <c r="AB80" s="142"/>
      <c r="AC80" s="141">
        <f>'Ｈ１８（2006）'!E122</f>
        <v>36700</v>
      </c>
      <c r="AD80" s="130" t="s">
        <v>228</v>
      </c>
      <c r="AE80" s="49" t="s">
        <v>79</v>
      </c>
      <c r="AF80" s="33" t="s">
        <v>100</v>
      </c>
      <c r="AG80" s="32"/>
      <c r="AH80" s="36" t="s">
        <v>227</v>
      </c>
      <c r="AI80" s="140">
        <f>'Ｈ１８（2006）'!A145</f>
        <v>0</v>
      </c>
      <c r="AJ80" s="139">
        <f>'Ｈ１８（2006）'!B145</f>
        <v>0</v>
      </c>
      <c r="AK80" s="138">
        <f>'Ｈ１８（2006）'!C145</f>
        <v>0</v>
      </c>
      <c r="AL80" s="137">
        <f>'Ｈ１８（2006）'!E145</f>
        <v>0</v>
      </c>
    </row>
    <row r="81" spans="1:38" ht="14.25" customHeight="1">
      <c r="A81" s="13">
        <v>0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3"/>
      <c r="H81" s="12"/>
      <c r="I81" s="12"/>
      <c r="K81" s="34"/>
      <c r="L81" s="49" t="s">
        <v>45</v>
      </c>
      <c r="M81" s="33" t="s">
        <v>73</v>
      </c>
      <c r="N81" s="32"/>
      <c r="O81" s="36" t="s">
        <v>226</v>
      </c>
      <c r="P81" s="146">
        <f>'Ｈ１８（2006）'!A81</f>
        <v>0</v>
      </c>
      <c r="Q81" s="145">
        <f>'Ｈ１８（2006）'!B81</f>
        <v>0</v>
      </c>
      <c r="R81" s="30"/>
      <c r="S81" s="144">
        <f>'Ｈ１８（2006）'!D81</f>
        <v>0</v>
      </c>
      <c r="T81" s="143">
        <f>'Ｈ１８（2006）'!F81</f>
        <v>0</v>
      </c>
      <c r="U81" s="130" t="s">
        <v>225</v>
      </c>
      <c r="V81" s="49" t="s">
        <v>45</v>
      </c>
      <c r="W81" s="33"/>
      <c r="X81" s="32"/>
      <c r="Y81" s="36"/>
      <c r="Z81" s="168"/>
      <c r="AA81" s="167"/>
      <c r="AB81" s="166"/>
      <c r="AC81" s="169"/>
      <c r="AD81" s="130" t="s">
        <v>224</v>
      </c>
      <c r="AE81" s="49" t="s">
        <v>45</v>
      </c>
      <c r="AF81" s="33"/>
      <c r="AG81" s="32"/>
      <c r="AH81" s="36"/>
      <c r="AI81" s="168"/>
      <c r="AJ81" s="167"/>
      <c r="AK81" s="166"/>
      <c r="AL81" s="165"/>
    </row>
    <row r="82" spans="1:38" ht="14.25" customHeight="1">
      <c r="A82" s="13">
        <v>25471</v>
      </c>
      <c r="B82" s="12">
        <v>14015</v>
      </c>
      <c r="C82" s="12">
        <v>11456</v>
      </c>
      <c r="D82" s="12">
        <v>6961</v>
      </c>
      <c r="E82" s="12">
        <v>1976</v>
      </c>
      <c r="F82" s="12">
        <v>0</v>
      </c>
      <c r="G82" s="13"/>
      <c r="H82" s="12"/>
      <c r="I82" s="12"/>
      <c r="K82" s="34" t="s">
        <v>85</v>
      </c>
      <c r="L82" s="40"/>
      <c r="M82" s="33" t="s">
        <v>5</v>
      </c>
      <c r="N82" s="32"/>
      <c r="O82" s="36" t="s">
        <v>223</v>
      </c>
      <c r="P82" s="146">
        <f>'Ｈ１８（2006）'!A82</f>
        <v>25471</v>
      </c>
      <c r="Q82" s="145">
        <f>'Ｈ１８（2006）'!B82</f>
        <v>14015</v>
      </c>
      <c r="R82" s="30"/>
      <c r="S82" s="144">
        <f>'Ｈ１８（2006）'!D82</f>
        <v>6961</v>
      </c>
      <c r="T82" s="143">
        <f>'Ｈ１８（2006）'!F82</f>
        <v>0</v>
      </c>
      <c r="U82" s="130"/>
      <c r="V82" s="40"/>
      <c r="W82" s="33" t="s">
        <v>5</v>
      </c>
      <c r="X82" s="32"/>
      <c r="Y82" s="36"/>
      <c r="Z82" s="149">
        <f>Z75-Z80</f>
        <v>11550</v>
      </c>
      <c r="AA82" s="148">
        <f>AA75-AA80</f>
        <v>0</v>
      </c>
      <c r="AB82" s="142"/>
      <c r="AC82" s="141">
        <f>AC75-AC80</f>
        <v>8800</v>
      </c>
      <c r="AD82" s="130" t="s">
        <v>222</v>
      </c>
      <c r="AE82" s="40"/>
      <c r="AF82" s="33" t="s">
        <v>5</v>
      </c>
      <c r="AG82" s="32"/>
      <c r="AH82" s="36"/>
      <c r="AI82" s="149">
        <f>AI75-AI80</f>
        <v>0</v>
      </c>
      <c r="AJ82" s="148">
        <f>AJ75-AJ80</f>
        <v>0</v>
      </c>
      <c r="AK82" s="142">
        <f>AK75-AK80</f>
        <v>0</v>
      </c>
      <c r="AL82" s="147">
        <f>AL75-AL80</f>
        <v>0</v>
      </c>
    </row>
    <row r="83" spans="1:38" ht="14.25" customHeight="1">
      <c r="A83" s="13">
        <v>11420</v>
      </c>
      <c r="B83" s="12">
        <v>11420</v>
      </c>
      <c r="C83" s="12">
        <v>0</v>
      </c>
      <c r="D83" s="12">
        <v>0</v>
      </c>
      <c r="E83" s="12">
        <v>0</v>
      </c>
      <c r="F83" s="12">
        <v>0</v>
      </c>
      <c r="G83" s="13"/>
      <c r="H83" s="12"/>
      <c r="I83" s="12"/>
      <c r="K83" s="34" t="s">
        <v>57</v>
      </c>
      <c r="L83" s="50" t="s">
        <v>96</v>
      </c>
      <c r="M83" s="32"/>
      <c r="N83" s="32"/>
      <c r="O83" s="36" t="s">
        <v>221</v>
      </c>
      <c r="P83" s="146">
        <f>'Ｈ１８（2006）'!A83</f>
        <v>11420</v>
      </c>
      <c r="Q83" s="145">
        <f>'Ｈ１８（2006）'!B83</f>
        <v>11420</v>
      </c>
      <c r="R83" s="30"/>
      <c r="S83" s="144">
        <f>'Ｈ１８（2006）'!D83</f>
        <v>0</v>
      </c>
      <c r="T83" s="143">
        <f>'Ｈ１８（2006）'!F83</f>
        <v>0</v>
      </c>
      <c r="U83" s="130" t="s">
        <v>57</v>
      </c>
      <c r="V83" s="50" t="s">
        <v>96</v>
      </c>
      <c r="W83" s="32"/>
      <c r="X83" s="32"/>
      <c r="Y83" s="36"/>
      <c r="Z83" s="163"/>
      <c r="AA83" s="162"/>
      <c r="AB83" s="161"/>
      <c r="AC83" s="164"/>
      <c r="AD83" s="130" t="s">
        <v>220</v>
      </c>
      <c r="AE83" s="50" t="s">
        <v>96</v>
      </c>
      <c r="AF83" s="32"/>
      <c r="AG83" s="32"/>
      <c r="AH83" s="36"/>
      <c r="AI83" s="163"/>
      <c r="AJ83" s="162"/>
      <c r="AK83" s="161"/>
      <c r="AL83" s="160"/>
    </row>
    <row r="84" spans="1:38" ht="14.25" customHeight="1">
      <c r="A84" s="13">
        <v>0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3"/>
      <c r="H84" s="12"/>
      <c r="I84" s="12"/>
      <c r="K84" s="34"/>
      <c r="L84" s="49"/>
      <c r="M84" s="33" t="s">
        <v>93</v>
      </c>
      <c r="N84" s="32"/>
      <c r="O84" s="36" t="s">
        <v>219</v>
      </c>
      <c r="P84" s="146">
        <f>'Ｈ１８（2006）'!A84</f>
        <v>0</v>
      </c>
      <c r="Q84" s="145">
        <f>'Ｈ１８（2006）'!B84</f>
        <v>0</v>
      </c>
      <c r="R84" s="30"/>
      <c r="S84" s="144">
        <f>'Ｈ１８（2006）'!D84</f>
        <v>0</v>
      </c>
      <c r="T84" s="143">
        <f>'Ｈ１８（2006）'!F84</f>
        <v>0</v>
      </c>
      <c r="U84" s="130" t="s">
        <v>218</v>
      </c>
      <c r="V84" s="49"/>
      <c r="W84" s="50"/>
      <c r="X84" s="58"/>
      <c r="Y84" s="173"/>
      <c r="Z84" s="158"/>
      <c r="AA84" s="157"/>
      <c r="AB84" s="156"/>
      <c r="AC84" s="159"/>
      <c r="AD84" s="130" t="s">
        <v>217</v>
      </c>
      <c r="AE84" s="49"/>
      <c r="AF84" s="50"/>
      <c r="AG84" s="58"/>
      <c r="AH84" s="173"/>
      <c r="AI84" s="158"/>
      <c r="AJ84" s="157"/>
      <c r="AK84" s="156"/>
      <c r="AL84" s="155"/>
    </row>
    <row r="85" spans="1:38" ht="14.25" customHeight="1">
      <c r="A85" s="13">
        <v>11420</v>
      </c>
      <c r="B85" s="12">
        <v>11420</v>
      </c>
      <c r="C85" s="12">
        <v>0</v>
      </c>
      <c r="D85" s="12">
        <v>0</v>
      </c>
      <c r="E85" s="12">
        <v>0</v>
      </c>
      <c r="F85" s="12">
        <v>0</v>
      </c>
      <c r="G85" s="13"/>
      <c r="H85" s="12"/>
      <c r="I85" s="12"/>
      <c r="K85" s="34"/>
      <c r="L85" s="49"/>
      <c r="M85" s="33" t="s">
        <v>91</v>
      </c>
      <c r="N85" s="32"/>
      <c r="O85" s="36" t="s">
        <v>216</v>
      </c>
      <c r="P85" s="146">
        <f>'Ｈ１８（2006）'!A85</f>
        <v>11420</v>
      </c>
      <c r="Q85" s="145">
        <f>'Ｈ１８（2006）'!B85</f>
        <v>11420</v>
      </c>
      <c r="R85" s="30"/>
      <c r="S85" s="144">
        <f>'Ｈ１８（2006）'!D85</f>
        <v>0</v>
      </c>
      <c r="T85" s="143">
        <f>'Ｈ１８（2006）'!F85</f>
        <v>0</v>
      </c>
      <c r="U85" s="130"/>
      <c r="V85" s="49"/>
      <c r="W85" s="40"/>
      <c r="X85" s="56"/>
      <c r="Y85" s="172"/>
      <c r="Z85" s="153"/>
      <c r="AA85" s="152"/>
      <c r="AB85" s="151"/>
      <c r="AC85" s="154"/>
      <c r="AD85" s="130" t="s">
        <v>215</v>
      </c>
      <c r="AE85" s="49"/>
      <c r="AF85" s="40"/>
      <c r="AG85" s="56"/>
      <c r="AH85" s="172"/>
      <c r="AI85" s="153"/>
      <c r="AJ85" s="152"/>
      <c r="AK85" s="151"/>
      <c r="AL85" s="150"/>
    </row>
    <row r="86" spans="1:38" ht="14.25" customHeight="1">
      <c r="A86" s="13">
        <v>234330</v>
      </c>
      <c r="B86" s="12">
        <v>234330</v>
      </c>
      <c r="C86" s="12">
        <v>0</v>
      </c>
      <c r="D86" s="12">
        <v>15244</v>
      </c>
      <c r="E86" s="12">
        <v>0</v>
      </c>
      <c r="F86" s="12">
        <v>13062</v>
      </c>
      <c r="G86" s="13"/>
      <c r="H86" s="12"/>
      <c r="I86" s="12"/>
      <c r="K86" s="34"/>
      <c r="L86" s="49"/>
      <c r="M86" s="33" t="s">
        <v>5</v>
      </c>
      <c r="N86" s="32"/>
      <c r="O86" s="36"/>
      <c r="P86" s="31">
        <f>P83-P84-P85</f>
        <v>0</v>
      </c>
      <c r="Q86" s="30">
        <f>Q83-Q84-Q85</f>
        <v>0</v>
      </c>
      <c r="R86" s="30"/>
      <c r="S86" s="35">
        <f>S83-S84-S85</f>
        <v>0</v>
      </c>
      <c r="T86" s="38">
        <f>T83-T84-T85</f>
        <v>0</v>
      </c>
      <c r="U86" s="130"/>
      <c r="V86" s="49"/>
      <c r="W86" s="33" t="s">
        <v>5</v>
      </c>
      <c r="X86" s="32"/>
      <c r="Y86" s="36" t="s">
        <v>214</v>
      </c>
      <c r="Z86" s="140">
        <f>'Ｈ１８（2006）'!A123</f>
        <v>0</v>
      </c>
      <c r="AA86" s="139">
        <f>'Ｈ１８（2006）'!B123</f>
        <v>0</v>
      </c>
      <c r="AB86" s="142"/>
      <c r="AC86" s="141">
        <f>'Ｈ１８（2006）'!E123</f>
        <v>0</v>
      </c>
      <c r="AD86" s="130" t="s">
        <v>213</v>
      </c>
      <c r="AE86" s="49"/>
      <c r="AF86" s="33" t="s">
        <v>5</v>
      </c>
      <c r="AG86" s="32"/>
      <c r="AH86" s="36" t="s">
        <v>212</v>
      </c>
      <c r="AI86" s="140">
        <f>'Ｈ１８（2006）'!A146</f>
        <v>0</v>
      </c>
      <c r="AJ86" s="139">
        <f>'Ｈ１８（2006）'!B146</f>
        <v>0</v>
      </c>
      <c r="AK86" s="138">
        <f>'Ｈ１８（2006）'!C146</f>
        <v>0</v>
      </c>
      <c r="AL86" s="137">
        <f>'Ｈ１８（2006）'!E146</f>
        <v>0</v>
      </c>
    </row>
    <row r="87" spans="1:38" ht="14.25" customHeight="1">
      <c r="A87" s="13">
        <v>212237</v>
      </c>
      <c r="B87" s="12">
        <v>212237</v>
      </c>
      <c r="C87" s="12">
        <v>0</v>
      </c>
      <c r="D87" s="12">
        <v>15244</v>
      </c>
      <c r="E87" s="12">
        <v>0</v>
      </c>
      <c r="F87" s="12">
        <v>0</v>
      </c>
      <c r="G87" s="13"/>
      <c r="H87" s="12"/>
      <c r="I87" s="12"/>
      <c r="K87" s="34"/>
      <c r="L87" s="50"/>
      <c r="M87" s="33" t="s">
        <v>86</v>
      </c>
      <c r="N87" s="32"/>
      <c r="O87" s="36" t="s">
        <v>211</v>
      </c>
      <c r="P87" s="146">
        <f>'Ｈ１８（2006）'!A87</f>
        <v>212237</v>
      </c>
      <c r="Q87" s="145">
        <f>'Ｈ１８（2006）'!B87</f>
        <v>212237</v>
      </c>
      <c r="R87" s="30"/>
      <c r="S87" s="144">
        <f>'Ｈ１８（2006）'!D87</f>
        <v>15244</v>
      </c>
      <c r="T87" s="143">
        <f>'Ｈ１８（2006）'!F87</f>
        <v>0</v>
      </c>
      <c r="U87" s="130" t="s">
        <v>210</v>
      </c>
      <c r="V87" s="50"/>
      <c r="W87" s="33"/>
      <c r="X87" s="32"/>
      <c r="Y87" s="36"/>
      <c r="Z87" s="168"/>
      <c r="AA87" s="167"/>
      <c r="AB87" s="166"/>
      <c r="AC87" s="169"/>
      <c r="AD87" s="130"/>
      <c r="AE87" s="50"/>
      <c r="AF87" s="33"/>
      <c r="AG87" s="32"/>
      <c r="AH87" s="36"/>
      <c r="AI87" s="168"/>
      <c r="AJ87" s="167"/>
      <c r="AK87" s="166"/>
      <c r="AL87" s="165"/>
    </row>
    <row r="88" spans="1:38" ht="14.25" customHeight="1">
      <c r="A88" s="13">
        <v>0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3"/>
      <c r="H88" s="12"/>
      <c r="I88" s="12"/>
      <c r="K88" s="34"/>
      <c r="L88" s="49"/>
      <c r="M88" s="33" t="s">
        <v>83</v>
      </c>
      <c r="N88" s="32"/>
      <c r="O88" s="36" t="s">
        <v>209</v>
      </c>
      <c r="P88" s="146">
        <f>'Ｈ１８（2006）'!A88</f>
        <v>0</v>
      </c>
      <c r="Q88" s="145">
        <f>'Ｈ１８（2006）'!B88</f>
        <v>0</v>
      </c>
      <c r="R88" s="30"/>
      <c r="S88" s="144">
        <f>'Ｈ１８（2006）'!D88</f>
        <v>0</v>
      </c>
      <c r="T88" s="143">
        <f>'Ｈ１８（2006）'!F88</f>
        <v>0</v>
      </c>
      <c r="U88" s="130"/>
      <c r="V88" s="49"/>
      <c r="W88" s="33" t="s">
        <v>207</v>
      </c>
      <c r="X88" s="32"/>
      <c r="Y88" s="36" t="s">
        <v>208</v>
      </c>
      <c r="Z88" s="140">
        <f>'Ｈ１８（2006）'!A125</f>
        <v>36300</v>
      </c>
      <c r="AA88" s="139">
        <f>'Ｈ１８（2006）'!B125</f>
        <v>0</v>
      </c>
      <c r="AB88" s="142"/>
      <c r="AC88" s="141">
        <f>'Ｈ１８（2006）'!E125</f>
        <v>0</v>
      </c>
      <c r="AD88" s="130"/>
      <c r="AE88" s="49"/>
      <c r="AF88" s="33" t="s">
        <v>207</v>
      </c>
      <c r="AG88" s="32"/>
      <c r="AH88" s="36" t="s">
        <v>206</v>
      </c>
      <c r="AI88" s="140">
        <f>'Ｈ１８（2006）'!A148</f>
        <v>0</v>
      </c>
      <c r="AJ88" s="139">
        <f>'Ｈ１８（2006）'!B148</f>
        <v>0</v>
      </c>
      <c r="AK88" s="138">
        <f>'Ｈ１８（2006）'!C148</f>
        <v>0</v>
      </c>
      <c r="AL88" s="137">
        <f>'Ｈ１８（2006）'!E148</f>
        <v>0</v>
      </c>
    </row>
    <row r="89" spans="1:38" ht="14.25" customHeight="1">
      <c r="A89" s="13">
        <v>2511</v>
      </c>
      <c r="B89" s="12">
        <v>2511</v>
      </c>
      <c r="C89" s="12">
        <v>0</v>
      </c>
      <c r="D89" s="12">
        <v>0</v>
      </c>
      <c r="E89" s="12">
        <v>0</v>
      </c>
      <c r="F89" s="12">
        <v>0</v>
      </c>
      <c r="G89" s="13"/>
      <c r="H89" s="12"/>
      <c r="I89" s="12"/>
      <c r="K89" s="34" t="s">
        <v>82</v>
      </c>
      <c r="L89" s="49"/>
      <c r="M89" s="33" t="s">
        <v>80</v>
      </c>
      <c r="N89" s="32"/>
      <c r="O89" s="36" t="s">
        <v>205</v>
      </c>
      <c r="P89" s="146">
        <f>'Ｈ１８（2006）'!A89</f>
        <v>2511</v>
      </c>
      <c r="Q89" s="145">
        <f>'Ｈ１８（2006）'!B89</f>
        <v>2511</v>
      </c>
      <c r="R89" s="30"/>
      <c r="S89" s="144">
        <f>'Ｈ１８（2006）'!D89</f>
        <v>0</v>
      </c>
      <c r="T89" s="143">
        <f>'Ｈ１８（2006）'!F89</f>
        <v>0</v>
      </c>
      <c r="U89" s="130"/>
      <c r="V89" s="49"/>
      <c r="W89" s="33" t="s">
        <v>203</v>
      </c>
      <c r="X89" s="32"/>
      <c r="Y89" s="36" t="s">
        <v>204</v>
      </c>
      <c r="Z89" s="140">
        <f>'Ｈ１８（2006）'!A126</f>
        <v>250</v>
      </c>
      <c r="AA89" s="139">
        <f>'Ｈ１８（2006）'!B126</f>
        <v>0</v>
      </c>
      <c r="AB89" s="142"/>
      <c r="AC89" s="141">
        <f>'Ｈ１８（2006）'!E126</f>
        <v>0</v>
      </c>
      <c r="AD89" s="130"/>
      <c r="AE89" s="49"/>
      <c r="AF89" s="33" t="s">
        <v>203</v>
      </c>
      <c r="AG89" s="32"/>
      <c r="AH89" s="36" t="s">
        <v>202</v>
      </c>
      <c r="AI89" s="140">
        <f>'Ｈ１８（2006）'!A149</f>
        <v>0</v>
      </c>
      <c r="AJ89" s="139">
        <f>'Ｈ１８（2006）'!B149</f>
        <v>0</v>
      </c>
      <c r="AK89" s="138">
        <f>'Ｈ１８（2006）'!C149</f>
        <v>0</v>
      </c>
      <c r="AL89" s="137">
        <f>'Ｈ１８（2006）'!E149</f>
        <v>0</v>
      </c>
    </row>
    <row r="90" spans="1:38" ht="14.25" customHeight="1">
      <c r="A90" s="13">
        <v>0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3"/>
      <c r="H90" s="12"/>
      <c r="I90" s="12"/>
      <c r="K90" s="34"/>
      <c r="L90" s="49" t="s">
        <v>77</v>
      </c>
      <c r="M90" s="33" t="s">
        <v>76</v>
      </c>
      <c r="N90" s="32"/>
      <c r="O90" s="36" t="s">
        <v>201</v>
      </c>
      <c r="P90" s="146">
        <f>'Ｈ１８（2006）'!A90</f>
        <v>0</v>
      </c>
      <c r="Q90" s="145">
        <f>'Ｈ１８（2006）'!B90</f>
        <v>0</v>
      </c>
      <c r="R90" s="30"/>
      <c r="S90" s="144">
        <f>'Ｈ１８（2006）'!D90</f>
        <v>0</v>
      </c>
      <c r="T90" s="143">
        <f>'Ｈ１８（2006）'!F90</f>
        <v>0</v>
      </c>
      <c r="U90" s="130" t="s">
        <v>200</v>
      </c>
      <c r="V90" s="49" t="s">
        <v>77</v>
      </c>
      <c r="W90" s="50"/>
      <c r="X90" s="58"/>
      <c r="Y90" s="173"/>
      <c r="Z90" s="163"/>
      <c r="AA90" s="162"/>
      <c r="AB90" s="161"/>
      <c r="AC90" s="164"/>
      <c r="AD90" s="130"/>
      <c r="AE90" s="49" t="s">
        <v>77</v>
      </c>
      <c r="AF90" s="50"/>
      <c r="AG90" s="58"/>
      <c r="AH90" s="173"/>
      <c r="AI90" s="163"/>
      <c r="AJ90" s="162"/>
      <c r="AK90" s="161"/>
      <c r="AL90" s="160"/>
    </row>
    <row r="91" spans="1:38" ht="14.25" customHeight="1">
      <c r="A91" s="13">
        <v>0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3"/>
      <c r="H91" s="12"/>
      <c r="I91" s="12"/>
      <c r="K91" s="34"/>
      <c r="L91" s="49"/>
      <c r="M91" s="33" t="s">
        <v>73</v>
      </c>
      <c r="N91" s="32"/>
      <c r="O91" s="36" t="s">
        <v>199</v>
      </c>
      <c r="P91" s="146">
        <f>'Ｈ１８（2006）'!A91</f>
        <v>0</v>
      </c>
      <c r="Q91" s="145">
        <f>'Ｈ１８（2006）'!B91</f>
        <v>0</v>
      </c>
      <c r="R91" s="30"/>
      <c r="S91" s="144">
        <f>'Ｈ１８（2006）'!D91</f>
        <v>0</v>
      </c>
      <c r="T91" s="143">
        <f>'Ｈ１８（2006）'!F91</f>
        <v>0</v>
      </c>
      <c r="U91" s="130"/>
      <c r="V91" s="49"/>
      <c r="W91" s="40"/>
      <c r="X91" s="56"/>
      <c r="Y91" s="172"/>
      <c r="Z91" s="153"/>
      <c r="AA91" s="152"/>
      <c r="AB91" s="151"/>
      <c r="AC91" s="154"/>
      <c r="AD91" s="130"/>
      <c r="AE91" s="49"/>
      <c r="AF91" s="40"/>
      <c r="AG91" s="56"/>
      <c r="AH91" s="172"/>
      <c r="AI91" s="153"/>
      <c r="AJ91" s="152"/>
      <c r="AK91" s="151"/>
      <c r="AL91" s="150"/>
    </row>
    <row r="92" spans="1:38" ht="14.25" customHeight="1">
      <c r="A92" s="13">
        <v>0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3"/>
      <c r="H92" s="12"/>
      <c r="I92" s="12"/>
      <c r="K92" s="34"/>
      <c r="L92" s="49"/>
      <c r="M92" s="33" t="s">
        <v>71</v>
      </c>
      <c r="N92" s="32"/>
      <c r="O92" s="36" t="s">
        <v>198</v>
      </c>
      <c r="P92" s="146">
        <f>'Ｈ１８（2006）'!A92</f>
        <v>0</v>
      </c>
      <c r="Q92" s="145">
        <f>'Ｈ１８（2006）'!B92</f>
        <v>0</v>
      </c>
      <c r="R92" s="30"/>
      <c r="S92" s="144">
        <f>'Ｈ１８（2006）'!D92</f>
        <v>0</v>
      </c>
      <c r="T92" s="143">
        <f>'Ｈ１８（2006）'!F92</f>
        <v>0</v>
      </c>
      <c r="U92" s="130"/>
      <c r="V92" s="49"/>
      <c r="W92" s="33" t="s">
        <v>71</v>
      </c>
      <c r="X92" s="32"/>
      <c r="Y92" s="36" t="s">
        <v>197</v>
      </c>
      <c r="Z92" s="140">
        <f>'Ｈ１８（2006）'!A127</f>
        <v>0</v>
      </c>
      <c r="AA92" s="139">
        <f>'Ｈ１８（2006）'!B127</f>
        <v>0</v>
      </c>
      <c r="AB92" s="142"/>
      <c r="AC92" s="141">
        <f>'Ｈ１８（2006）'!E127</f>
        <v>0</v>
      </c>
      <c r="AD92" s="130"/>
      <c r="AE92" s="49"/>
      <c r="AF92" s="33" t="s">
        <v>71</v>
      </c>
      <c r="AG92" s="32"/>
      <c r="AH92" s="36" t="s">
        <v>196</v>
      </c>
      <c r="AI92" s="140">
        <f>'Ｈ１８（2006）'!A150</f>
        <v>0</v>
      </c>
      <c r="AJ92" s="139">
        <f>'Ｈ１８（2006）'!B150</f>
        <v>0</v>
      </c>
      <c r="AK92" s="138">
        <f>'Ｈ１８（2006）'!C150</f>
        <v>0</v>
      </c>
      <c r="AL92" s="137">
        <f>'Ｈ１８（2006）'!E150</f>
        <v>0</v>
      </c>
    </row>
    <row r="93" spans="1:38" ht="14.25" customHeight="1">
      <c r="A93" s="13">
        <v>1391</v>
      </c>
      <c r="B93" s="12">
        <v>1391</v>
      </c>
      <c r="C93" s="12">
        <v>0</v>
      </c>
      <c r="D93" s="12">
        <v>0</v>
      </c>
      <c r="E93" s="12">
        <v>0</v>
      </c>
      <c r="F93" s="12">
        <v>0</v>
      </c>
      <c r="G93" s="13"/>
      <c r="H93" s="12"/>
      <c r="I93" s="12"/>
      <c r="K93" s="34"/>
      <c r="L93" s="49"/>
      <c r="M93" s="50" t="s">
        <v>69</v>
      </c>
      <c r="N93" s="32"/>
      <c r="O93" s="36" t="s">
        <v>195</v>
      </c>
      <c r="P93" s="146">
        <f>'Ｈ１８（2006）'!A93</f>
        <v>1391</v>
      </c>
      <c r="Q93" s="145">
        <f>'Ｈ１８（2006）'!B93</f>
        <v>1391</v>
      </c>
      <c r="R93" s="30"/>
      <c r="S93" s="144">
        <f>'Ｈ１８（2006）'!D93</f>
        <v>0</v>
      </c>
      <c r="T93" s="143">
        <f>'Ｈ１８（2006）'!F93</f>
        <v>0</v>
      </c>
      <c r="U93" s="130" t="s">
        <v>194</v>
      </c>
      <c r="V93" s="49"/>
      <c r="W93" s="50" t="s">
        <v>69</v>
      </c>
      <c r="X93" s="32"/>
      <c r="Y93" s="36" t="s">
        <v>193</v>
      </c>
      <c r="Z93" s="140">
        <f>'Ｈ１８（2006）'!A128</f>
        <v>0</v>
      </c>
      <c r="AA93" s="139">
        <f>'Ｈ１８（2006）'!B128</f>
        <v>0</v>
      </c>
      <c r="AB93" s="142"/>
      <c r="AC93" s="141">
        <f>'Ｈ１８（2006）'!E128</f>
        <v>0</v>
      </c>
      <c r="AD93" s="130"/>
      <c r="AE93" s="49"/>
      <c r="AF93" s="50" t="s">
        <v>69</v>
      </c>
      <c r="AG93" s="32"/>
      <c r="AH93" s="36" t="s">
        <v>192</v>
      </c>
      <c r="AI93" s="140">
        <f>'Ｈ１８（2006）'!A151</f>
        <v>0</v>
      </c>
      <c r="AJ93" s="139">
        <f>'Ｈ１８（2006）'!B151</f>
        <v>0</v>
      </c>
      <c r="AK93" s="138">
        <f>'Ｈ１８（2006）'!C151</f>
        <v>0</v>
      </c>
      <c r="AL93" s="137">
        <f>'Ｈ１８（2006）'!E151</f>
        <v>0</v>
      </c>
    </row>
    <row r="94" spans="1:38" ht="14.25" customHeight="1">
      <c r="A94" s="13">
        <v>0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  <c r="G94" s="13"/>
      <c r="H94" s="12"/>
      <c r="I94" s="12"/>
      <c r="K94" s="34"/>
      <c r="L94" s="49" t="s">
        <v>67</v>
      </c>
      <c r="M94" s="49"/>
      <c r="N94" s="33" t="s">
        <v>66</v>
      </c>
      <c r="O94" s="36" t="s">
        <v>191</v>
      </c>
      <c r="P94" s="146">
        <f>'Ｈ１８（2006）'!A94</f>
        <v>0</v>
      </c>
      <c r="Q94" s="145">
        <f>'Ｈ１８（2006）'!B94</f>
        <v>0</v>
      </c>
      <c r="R94" s="30"/>
      <c r="S94" s="144">
        <f>'Ｈ１８（2006）'!D94</f>
        <v>0</v>
      </c>
      <c r="T94" s="143">
        <f>'Ｈ１８（2006）'!F94</f>
        <v>0</v>
      </c>
      <c r="U94" s="130"/>
      <c r="V94" s="49" t="s">
        <v>67</v>
      </c>
      <c r="W94" s="49"/>
      <c r="X94" s="33" t="s">
        <v>66</v>
      </c>
      <c r="Y94" s="36" t="s">
        <v>190</v>
      </c>
      <c r="Z94" s="140">
        <f>'Ｈ１８（2006）'!A129</f>
        <v>0</v>
      </c>
      <c r="AA94" s="139">
        <f>'Ｈ１８（2006）'!B129</f>
        <v>0</v>
      </c>
      <c r="AB94" s="142"/>
      <c r="AC94" s="141">
        <f>'Ｈ１８（2006）'!E129</f>
        <v>0</v>
      </c>
      <c r="AD94" s="130"/>
      <c r="AE94" s="49" t="s">
        <v>67</v>
      </c>
      <c r="AF94" s="49"/>
      <c r="AG94" s="33" t="s">
        <v>66</v>
      </c>
      <c r="AH94" s="36" t="s">
        <v>189</v>
      </c>
      <c r="AI94" s="140">
        <f>'Ｈ１８（2006）'!A152</f>
        <v>0</v>
      </c>
      <c r="AJ94" s="139">
        <f>'Ｈ１８（2006）'!B152</f>
        <v>0</v>
      </c>
      <c r="AK94" s="138">
        <f>'Ｈ１８（2006）'!C152</f>
        <v>0</v>
      </c>
      <c r="AL94" s="137">
        <f>'Ｈ１８（2006）'!E152</f>
        <v>0</v>
      </c>
    </row>
    <row r="95" spans="1:38" ht="14.25" customHeight="1">
      <c r="A95" s="13">
        <v>0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3"/>
      <c r="H95" s="12"/>
      <c r="I95" s="12"/>
      <c r="K95" s="34"/>
      <c r="L95" s="49"/>
      <c r="M95" s="49"/>
      <c r="N95" s="33" t="s">
        <v>64</v>
      </c>
      <c r="O95" s="36" t="s">
        <v>188</v>
      </c>
      <c r="P95" s="146">
        <f>'Ｈ１８（2006）'!A95</f>
        <v>0</v>
      </c>
      <c r="Q95" s="145">
        <f>'Ｈ１８（2006）'!B95</f>
        <v>0</v>
      </c>
      <c r="R95" s="30"/>
      <c r="S95" s="144">
        <f>'Ｈ１８（2006）'!D95</f>
        <v>0</v>
      </c>
      <c r="T95" s="143">
        <f>'Ｈ１８（2006）'!F95</f>
        <v>0</v>
      </c>
      <c r="U95" s="130"/>
      <c r="V95" s="49"/>
      <c r="W95" s="49"/>
      <c r="X95" s="33" t="s">
        <v>64</v>
      </c>
      <c r="Y95" s="36" t="s">
        <v>187</v>
      </c>
      <c r="Z95" s="140">
        <f>'Ｈ１８（2006）'!A130</f>
        <v>0</v>
      </c>
      <c r="AA95" s="139">
        <f>'Ｈ１８（2006）'!B130</f>
        <v>0</v>
      </c>
      <c r="AB95" s="142"/>
      <c r="AC95" s="141">
        <f>'Ｈ１８（2006）'!E130</f>
        <v>0</v>
      </c>
      <c r="AD95" s="130"/>
      <c r="AE95" s="49"/>
      <c r="AF95" s="49"/>
      <c r="AG95" s="33" t="s">
        <v>64</v>
      </c>
      <c r="AH95" s="36" t="s">
        <v>186</v>
      </c>
      <c r="AI95" s="140">
        <f>'Ｈ１８（2006）'!A153</f>
        <v>0</v>
      </c>
      <c r="AJ95" s="139">
        <f>'Ｈ１８（2006）'!B153</f>
        <v>0</v>
      </c>
      <c r="AK95" s="138">
        <f>'Ｈ１８（2006）'!C153</f>
        <v>0</v>
      </c>
      <c r="AL95" s="137">
        <f>'Ｈ１８（2006）'!E153</f>
        <v>0</v>
      </c>
    </row>
    <row r="96" spans="1:38" ht="14.25" customHeight="1">
      <c r="A96" s="13">
        <v>0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3"/>
      <c r="H96" s="12"/>
      <c r="I96" s="12"/>
      <c r="K96" s="34" t="s">
        <v>79</v>
      </c>
      <c r="L96" s="49"/>
      <c r="M96" s="49"/>
      <c r="N96" s="33" t="s">
        <v>62</v>
      </c>
      <c r="O96" s="36" t="s">
        <v>185</v>
      </c>
      <c r="P96" s="146">
        <f>'Ｈ１８（2006）'!A96</f>
        <v>0</v>
      </c>
      <c r="Q96" s="145">
        <f>'Ｈ１８（2006）'!B96</f>
        <v>0</v>
      </c>
      <c r="R96" s="30"/>
      <c r="S96" s="144">
        <f>'Ｈ１８（2006）'!D96</f>
        <v>0</v>
      </c>
      <c r="T96" s="143">
        <f>'Ｈ１８（2006）'!F96</f>
        <v>0</v>
      </c>
      <c r="U96" s="130"/>
      <c r="V96" s="49"/>
      <c r="W96" s="49"/>
      <c r="X96" s="33" t="s">
        <v>62</v>
      </c>
      <c r="Y96" s="36" t="s">
        <v>184</v>
      </c>
      <c r="Z96" s="140">
        <f>'Ｈ１８（2006）'!A131</f>
        <v>0</v>
      </c>
      <c r="AA96" s="139">
        <f>'Ｈ１８（2006）'!B131</f>
        <v>0</v>
      </c>
      <c r="AB96" s="142"/>
      <c r="AC96" s="141">
        <f>'Ｈ１８（2006）'!E131</f>
        <v>0</v>
      </c>
      <c r="AD96" s="130"/>
      <c r="AE96" s="49"/>
      <c r="AF96" s="49"/>
      <c r="AG96" s="33" t="s">
        <v>62</v>
      </c>
      <c r="AH96" s="36" t="s">
        <v>183</v>
      </c>
      <c r="AI96" s="140">
        <f>'Ｈ１８（2006）'!A154</f>
        <v>0</v>
      </c>
      <c r="AJ96" s="139">
        <f>'Ｈ１８（2006）'!B154</f>
        <v>0</v>
      </c>
      <c r="AK96" s="138">
        <f>'Ｈ１８（2006）'!C154</f>
        <v>0</v>
      </c>
      <c r="AL96" s="137">
        <f>'Ｈ１８（2006）'!E154</f>
        <v>0</v>
      </c>
    </row>
    <row r="97" spans="1:38" ht="14.25" customHeight="1">
      <c r="A97" s="13">
        <v>1391</v>
      </c>
      <c r="B97" s="12">
        <v>1391</v>
      </c>
      <c r="C97" s="12">
        <v>0</v>
      </c>
      <c r="D97" s="12">
        <v>0</v>
      </c>
      <c r="E97" s="12">
        <v>0</v>
      </c>
      <c r="F97" s="12">
        <v>0</v>
      </c>
      <c r="G97" s="13"/>
      <c r="H97" s="12"/>
      <c r="I97" s="12"/>
      <c r="K97" s="34"/>
      <c r="L97" s="49"/>
      <c r="M97" s="49"/>
      <c r="N97" s="33" t="s">
        <v>61</v>
      </c>
      <c r="O97" s="36" t="s">
        <v>182</v>
      </c>
      <c r="P97" s="146">
        <f>'Ｈ１８（2006）'!A97</f>
        <v>1391</v>
      </c>
      <c r="Q97" s="145">
        <f>'Ｈ１８（2006）'!B97</f>
        <v>1391</v>
      </c>
      <c r="R97" s="30"/>
      <c r="S97" s="144">
        <f>'Ｈ１８（2006）'!D97</f>
        <v>0</v>
      </c>
      <c r="T97" s="143">
        <f>'Ｈ１８（2006）'!F97</f>
        <v>0</v>
      </c>
      <c r="U97" s="130"/>
      <c r="V97" s="49"/>
      <c r="W97" s="49"/>
      <c r="X97" s="33"/>
      <c r="Y97" s="36"/>
      <c r="Z97" s="168"/>
      <c r="AA97" s="167"/>
      <c r="AB97" s="166"/>
      <c r="AC97" s="169"/>
      <c r="AD97" s="130"/>
      <c r="AE97" s="49"/>
      <c r="AF97" s="49"/>
      <c r="AG97" s="33"/>
      <c r="AH97" s="36"/>
      <c r="AI97" s="168"/>
      <c r="AJ97" s="167"/>
      <c r="AK97" s="166"/>
      <c r="AL97" s="165"/>
    </row>
    <row r="98" spans="1:38" ht="14.25" customHeight="1">
      <c r="A98" s="13">
        <v>18191</v>
      </c>
      <c r="B98" s="12">
        <v>18191</v>
      </c>
      <c r="C98" s="12">
        <v>0</v>
      </c>
      <c r="D98" s="12">
        <v>0</v>
      </c>
      <c r="E98" s="12">
        <v>0</v>
      </c>
      <c r="F98" s="12">
        <v>13062</v>
      </c>
      <c r="G98" s="13"/>
      <c r="H98" s="12"/>
      <c r="I98" s="12"/>
      <c r="K98" s="34"/>
      <c r="L98" s="49" t="s">
        <v>45</v>
      </c>
      <c r="M98" s="40"/>
      <c r="N98" s="33" t="s">
        <v>5</v>
      </c>
      <c r="O98" s="36"/>
      <c r="P98" s="31">
        <f>P93-P94-P95-P96-P97</f>
        <v>0</v>
      </c>
      <c r="Q98" s="35">
        <f>Q93-Q94-Q95-Q96-Q97</f>
        <v>0</v>
      </c>
      <c r="R98" s="30"/>
      <c r="S98" s="35">
        <f>S93-S94-S95-S96-S97</f>
        <v>0</v>
      </c>
      <c r="T98" s="38">
        <f>T93-T94-T95-T96-T97</f>
        <v>0</v>
      </c>
      <c r="U98" s="130"/>
      <c r="V98" s="49" t="s">
        <v>45</v>
      </c>
      <c r="W98" s="40"/>
      <c r="X98" s="33" t="s">
        <v>5</v>
      </c>
      <c r="Y98" s="36" t="s">
        <v>181</v>
      </c>
      <c r="Z98" s="140">
        <f>'Ｈ１８（2006）'!A132</f>
        <v>0</v>
      </c>
      <c r="AA98" s="139">
        <f>'Ｈ１８（2006）'!B132</f>
        <v>0</v>
      </c>
      <c r="AB98" s="142"/>
      <c r="AC98" s="141">
        <f>'Ｈ１８（2006）'!E132</f>
        <v>0</v>
      </c>
      <c r="AD98" s="130"/>
      <c r="AE98" s="49" t="s">
        <v>45</v>
      </c>
      <c r="AF98" s="40"/>
      <c r="AG98" s="33" t="s">
        <v>5</v>
      </c>
      <c r="AH98" s="36" t="s">
        <v>180</v>
      </c>
      <c r="AI98" s="140">
        <f>'Ｈ１８（2006）'!A155</f>
        <v>0</v>
      </c>
      <c r="AJ98" s="139">
        <f>'Ｈ１８（2006）'!B155</f>
        <v>0</v>
      </c>
      <c r="AK98" s="138">
        <f>'Ｈ１８（2006）'!C155</f>
        <v>0</v>
      </c>
      <c r="AL98" s="137">
        <f>'Ｈ１８（2006）'!E155</f>
        <v>0</v>
      </c>
    </row>
    <row r="99" spans="1:38" ht="14.25" customHeight="1">
      <c r="A99" s="13">
        <v>0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3"/>
      <c r="H99" s="12"/>
      <c r="I99" s="12"/>
      <c r="K99" s="171" t="s">
        <v>179</v>
      </c>
      <c r="L99" s="49"/>
      <c r="M99" s="33" t="s">
        <v>59</v>
      </c>
      <c r="N99" s="32"/>
      <c r="O99" s="36" t="s">
        <v>178</v>
      </c>
      <c r="P99" s="146">
        <f>'Ｈ１８（2006）'!A98</f>
        <v>18191</v>
      </c>
      <c r="Q99" s="145">
        <f>'Ｈ１８（2006）'!B98</f>
        <v>18191</v>
      </c>
      <c r="R99" s="30"/>
      <c r="S99" s="144">
        <f>'Ｈ１８（2006）'!D98</f>
        <v>0</v>
      </c>
      <c r="T99" s="143">
        <f>'Ｈ１８（2006）'!F98</f>
        <v>13062</v>
      </c>
      <c r="U99" s="170" t="s">
        <v>176</v>
      </c>
      <c r="V99" s="49"/>
      <c r="W99" s="33" t="s">
        <v>59</v>
      </c>
      <c r="X99" s="32"/>
      <c r="Y99" s="36" t="s">
        <v>177</v>
      </c>
      <c r="Z99" s="140">
        <f>'Ｈ１８（2006）'!A133</f>
        <v>0</v>
      </c>
      <c r="AA99" s="139">
        <f>'Ｈ１８（2006）'!B133</f>
        <v>0</v>
      </c>
      <c r="AB99" s="142"/>
      <c r="AC99" s="141">
        <f>'Ｈ１８（2006）'!E133</f>
        <v>0</v>
      </c>
      <c r="AD99" s="170" t="s">
        <v>176</v>
      </c>
      <c r="AE99" s="49"/>
      <c r="AF99" s="33" t="s">
        <v>59</v>
      </c>
      <c r="AG99" s="32"/>
      <c r="AH99" s="36" t="s">
        <v>175</v>
      </c>
      <c r="AI99" s="140">
        <f>'Ｈ１８（2006）'!A156</f>
        <v>0</v>
      </c>
      <c r="AJ99" s="139">
        <f>'Ｈ１８（2006）'!B156</f>
        <v>0</v>
      </c>
      <c r="AK99" s="138">
        <f>'Ｈ１８（2006）'!C156</f>
        <v>0</v>
      </c>
      <c r="AL99" s="137">
        <f>'Ｈ１８（2006）'!E156</f>
        <v>0</v>
      </c>
    </row>
    <row r="100" spans="1:38" ht="14.25" customHeight="1">
      <c r="A100" s="13">
        <v>0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3"/>
      <c r="H100" s="12"/>
      <c r="I100" s="12"/>
      <c r="K100" s="34" t="s">
        <v>173</v>
      </c>
      <c r="L100" s="49"/>
      <c r="M100" s="33" t="s">
        <v>58</v>
      </c>
      <c r="N100" s="32"/>
      <c r="O100" s="36" t="s">
        <v>174</v>
      </c>
      <c r="P100" s="146">
        <f>'Ｈ１８（2006）'!A99</f>
        <v>0</v>
      </c>
      <c r="Q100" s="145">
        <f>'Ｈ１８（2006）'!B99</f>
        <v>0</v>
      </c>
      <c r="R100" s="30"/>
      <c r="S100" s="144">
        <f>'Ｈ１８（2006）'!D99</f>
        <v>0</v>
      </c>
      <c r="T100" s="143">
        <f>'Ｈ１８（2006）'!F99</f>
        <v>0</v>
      </c>
      <c r="U100" s="130" t="s">
        <v>173</v>
      </c>
      <c r="V100" s="49"/>
      <c r="W100" s="33"/>
      <c r="X100" s="32"/>
      <c r="Y100" s="36"/>
      <c r="Z100" s="168"/>
      <c r="AA100" s="167"/>
      <c r="AB100" s="166"/>
      <c r="AC100" s="169"/>
      <c r="AD100" s="130" t="s">
        <v>173</v>
      </c>
      <c r="AE100" s="49"/>
      <c r="AF100" s="33"/>
      <c r="AG100" s="32"/>
      <c r="AH100" s="36"/>
      <c r="AI100" s="168"/>
      <c r="AJ100" s="167"/>
      <c r="AK100" s="166"/>
      <c r="AL100" s="165"/>
    </row>
    <row r="101" spans="1:38" ht="14.25" customHeight="1">
      <c r="A101" s="13">
        <v>260439</v>
      </c>
      <c r="B101" s="12">
        <v>260439</v>
      </c>
      <c r="C101" s="12">
        <v>0</v>
      </c>
      <c r="D101" s="12">
        <v>6500</v>
      </c>
      <c r="E101" s="12">
        <v>0</v>
      </c>
      <c r="F101" s="12">
        <v>241500</v>
      </c>
      <c r="G101" s="13"/>
      <c r="H101" s="12"/>
      <c r="I101" s="12"/>
      <c r="K101" s="34"/>
      <c r="L101" s="40"/>
      <c r="M101" s="33" t="s">
        <v>5</v>
      </c>
      <c r="N101" s="32"/>
      <c r="O101" s="36" t="s">
        <v>172</v>
      </c>
      <c r="P101" s="146">
        <f>'Ｈ１８（2006）'!A100</f>
        <v>0</v>
      </c>
      <c r="Q101" s="145">
        <f>'Ｈ１８（2006）'!B100</f>
        <v>0</v>
      </c>
      <c r="R101" s="30"/>
      <c r="S101" s="144">
        <f>'Ｈ１８（2006）'!D100</f>
        <v>0</v>
      </c>
      <c r="T101" s="143">
        <f>'Ｈ１８（2006）'!F100</f>
        <v>0</v>
      </c>
      <c r="U101" s="130"/>
      <c r="V101" s="40"/>
      <c r="W101" s="33" t="s">
        <v>5</v>
      </c>
      <c r="X101" s="32"/>
      <c r="Y101" s="36" t="s">
        <v>171</v>
      </c>
      <c r="Z101" s="140">
        <f>'Ｈ１８（2006）'!A134</f>
        <v>0</v>
      </c>
      <c r="AA101" s="139">
        <f>'Ｈ１８（2006）'!B134</f>
        <v>0</v>
      </c>
      <c r="AB101" s="142"/>
      <c r="AC101" s="141">
        <f>'Ｈ１８（2006）'!E134</f>
        <v>0</v>
      </c>
      <c r="AD101" s="130"/>
      <c r="AE101" s="40"/>
      <c r="AF101" s="33" t="s">
        <v>5</v>
      </c>
      <c r="AG101" s="32"/>
      <c r="AH101" s="36" t="s">
        <v>170</v>
      </c>
      <c r="AI101" s="140">
        <f>'Ｈ１８（2006）'!A157</f>
        <v>0</v>
      </c>
      <c r="AJ101" s="139">
        <f>'Ｈ１８（2006）'!B157</f>
        <v>0</v>
      </c>
      <c r="AK101" s="138">
        <f>'Ｈ１８（2006）'!C157</f>
        <v>0</v>
      </c>
      <c r="AL101" s="137">
        <f>'Ｈ１８（2006）'!E157</f>
        <v>0</v>
      </c>
    </row>
    <row r="102" spans="1:38" ht="14.25" customHeight="1">
      <c r="A102" s="13">
        <v>0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3"/>
      <c r="H102" s="12"/>
      <c r="I102" s="12"/>
      <c r="K102" s="34" t="s">
        <v>57</v>
      </c>
      <c r="L102" s="50" t="s">
        <v>56</v>
      </c>
      <c r="M102" s="32"/>
      <c r="N102" s="32"/>
      <c r="O102" s="36" t="s">
        <v>169</v>
      </c>
      <c r="P102" s="146">
        <f>'Ｈ１８（2006）'!A101</f>
        <v>260439</v>
      </c>
      <c r="Q102" s="145">
        <f>'Ｈ１８（2006）'!B101</f>
        <v>260439</v>
      </c>
      <c r="R102" s="30"/>
      <c r="S102" s="144">
        <f>'Ｈ１８（2006）'!D101</f>
        <v>6500</v>
      </c>
      <c r="T102" s="143">
        <f>'Ｈ１８（2006）'!F101</f>
        <v>241500</v>
      </c>
      <c r="U102" s="130" t="s">
        <v>57</v>
      </c>
      <c r="V102" s="50" t="s">
        <v>56</v>
      </c>
      <c r="W102" s="32"/>
      <c r="X102" s="32"/>
      <c r="Y102" s="36"/>
      <c r="Z102" s="163"/>
      <c r="AA102" s="162"/>
      <c r="AB102" s="161"/>
      <c r="AC102" s="164"/>
      <c r="AD102" s="130" t="s">
        <v>57</v>
      </c>
      <c r="AE102" s="50" t="s">
        <v>56</v>
      </c>
      <c r="AF102" s="32"/>
      <c r="AG102" s="32"/>
      <c r="AH102" s="36"/>
      <c r="AI102" s="163"/>
      <c r="AJ102" s="162"/>
      <c r="AK102" s="161"/>
      <c r="AL102" s="160"/>
    </row>
    <row r="103" spans="1:38" ht="14.25" customHeight="1">
      <c r="A103" s="13">
        <v>94217</v>
      </c>
      <c r="B103" s="12">
        <v>94217</v>
      </c>
      <c r="C103" s="12">
        <v>0</v>
      </c>
      <c r="D103" s="12">
        <v>0</v>
      </c>
      <c r="E103" s="12">
        <v>0</v>
      </c>
      <c r="F103" s="12">
        <v>0</v>
      </c>
      <c r="G103" s="13"/>
      <c r="H103" s="12"/>
      <c r="I103" s="12"/>
      <c r="K103" s="34"/>
      <c r="L103" s="49"/>
      <c r="M103" s="33" t="s">
        <v>55</v>
      </c>
      <c r="N103" s="32"/>
      <c r="O103" s="36" t="s">
        <v>168</v>
      </c>
      <c r="P103" s="146">
        <f>'Ｈ１８（2006）'!A102</f>
        <v>0</v>
      </c>
      <c r="Q103" s="145">
        <f>'Ｈ１８（2006）'!B102</f>
        <v>0</v>
      </c>
      <c r="R103" s="30"/>
      <c r="S103" s="144">
        <f>'Ｈ１８（2006）'!D102</f>
        <v>0</v>
      </c>
      <c r="T103" s="143">
        <f>'Ｈ１８（2006）'!F102</f>
        <v>0</v>
      </c>
      <c r="U103" s="130"/>
      <c r="V103" s="49"/>
      <c r="W103" s="33"/>
      <c r="X103" s="32"/>
      <c r="Y103" s="36"/>
      <c r="Z103" s="153"/>
      <c r="AA103" s="152"/>
      <c r="AB103" s="151"/>
      <c r="AC103" s="154"/>
      <c r="AD103" s="130"/>
      <c r="AE103" s="49"/>
      <c r="AF103" s="33"/>
      <c r="AG103" s="32"/>
      <c r="AH103" s="36"/>
      <c r="AI103" s="153"/>
      <c r="AJ103" s="152"/>
      <c r="AK103" s="151"/>
      <c r="AL103" s="150"/>
    </row>
    <row r="104" spans="1:38" ht="14.25" customHeight="1">
      <c r="A104" s="13">
        <v>41490</v>
      </c>
      <c r="B104" s="12">
        <v>41490</v>
      </c>
      <c r="C104" s="12">
        <v>0</v>
      </c>
      <c r="D104" s="12">
        <v>0</v>
      </c>
      <c r="E104" s="12">
        <v>0</v>
      </c>
      <c r="F104" s="12">
        <v>0</v>
      </c>
      <c r="G104" s="13"/>
      <c r="H104" s="12"/>
      <c r="I104" s="12"/>
      <c r="K104" s="34"/>
      <c r="L104" s="40"/>
      <c r="M104" s="33" t="s">
        <v>5</v>
      </c>
      <c r="N104" s="32"/>
      <c r="O104" s="36"/>
      <c r="P104" s="31">
        <f>P102-P103</f>
        <v>260439</v>
      </c>
      <c r="Q104" s="35">
        <f>Q102-Q103</f>
        <v>260439</v>
      </c>
      <c r="R104" s="30"/>
      <c r="S104" s="35">
        <f>S102-S103</f>
        <v>6500</v>
      </c>
      <c r="T104" s="38">
        <f>T102-T103</f>
        <v>241500</v>
      </c>
      <c r="U104" s="130"/>
      <c r="V104" s="40"/>
      <c r="W104" s="33" t="s">
        <v>5</v>
      </c>
      <c r="X104" s="32"/>
      <c r="Y104" s="36" t="s">
        <v>167</v>
      </c>
      <c r="Z104" s="140">
        <f>'Ｈ１８（2006）'!A135</f>
        <v>0</v>
      </c>
      <c r="AA104" s="139">
        <f>'Ｈ１８（2006）'!B135</f>
        <v>0</v>
      </c>
      <c r="AB104" s="142"/>
      <c r="AC104" s="141">
        <f>'Ｈ１８（2006）'!E135</f>
        <v>0</v>
      </c>
      <c r="AD104" s="130"/>
      <c r="AE104" s="40"/>
      <c r="AF104" s="33" t="s">
        <v>5</v>
      </c>
      <c r="AG104" s="32"/>
      <c r="AH104" s="36" t="s">
        <v>166</v>
      </c>
      <c r="AI104" s="140">
        <f>'Ｈ１８（2006）'!A158</f>
        <v>0</v>
      </c>
      <c r="AJ104" s="139">
        <f>'Ｈ１８（2006）'!B158</f>
        <v>0</v>
      </c>
      <c r="AK104" s="138">
        <f>'Ｈ１８（2006）'!C158</f>
        <v>0</v>
      </c>
      <c r="AL104" s="137">
        <f>'Ｈ１８（2006）'!E158</f>
        <v>0</v>
      </c>
    </row>
    <row r="105" spans="1:38" ht="14.25" customHeight="1">
      <c r="A105" s="13">
        <v>25420</v>
      </c>
      <c r="B105" s="12">
        <v>25420</v>
      </c>
      <c r="C105" s="12">
        <v>0</v>
      </c>
      <c r="D105" s="12">
        <v>0</v>
      </c>
      <c r="E105" s="12">
        <v>0</v>
      </c>
      <c r="F105" s="12">
        <v>0</v>
      </c>
      <c r="G105" s="13"/>
      <c r="H105" s="12"/>
      <c r="I105" s="12"/>
      <c r="K105" s="34"/>
      <c r="L105" s="48"/>
      <c r="M105" s="33" t="s">
        <v>54</v>
      </c>
      <c r="N105" s="32"/>
      <c r="O105" s="36" t="s">
        <v>165</v>
      </c>
      <c r="P105" s="146">
        <f>'Ｈ１８（2006）'!A104</f>
        <v>41490</v>
      </c>
      <c r="Q105" s="145">
        <f>'Ｈ１８（2006）'!B104</f>
        <v>41490</v>
      </c>
      <c r="R105" s="30"/>
      <c r="S105" s="144">
        <f>'Ｈ１８（2006）'!D104</f>
        <v>0</v>
      </c>
      <c r="T105" s="143">
        <f>'Ｈ１８（2006）'!F104</f>
        <v>0</v>
      </c>
      <c r="U105" s="130"/>
      <c r="V105" s="48"/>
      <c r="W105" s="33" t="s">
        <v>2</v>
      </c>
      <c r="X105" s="32"/>
      <c r="Y105" s="36" t="s">
        <v>164</v>
      </c>
      <c r="Z105" s="140">
        <f>'Ｈ１８（2006）'!A136</f>
        <v>0</v>
      </c>
      <c r="AA105" s="139">
        <f>'Ｈ１８（2006）'!B136</f>
        <v>0</v>
      </c>
      <c r="AB105" s="142"/>
      <c r="AC105" s="141">
        <f>'Ｈ１８（2006）'!E136</f>
        <v>0</v>
      </c>
      <c r="AD105" s="130"/>
      <c r="AE105" s="48"/>
      <c r="AF105" s="33" t="s">
        <v>2</v>
      </c>
      <c r="AG105" s="32"/>
      <c r="AH105" s="36" t="s">
        <v>163</v>
      </c>
      <c r="AI105" s="140">
        <f>'Ｈ１８（2006）'!A159</f>
        <v>0</v>
      </c>
      <c r="AJ105" s="139">
        <f>'Ｈ１８（2006）'!B159</f>
        <v>0</v>
      </c>
      <c r="AK105" s="138">
        <f>'Ｈ１８（2006）'!C159</f>
        <v>0</v>
      </c>
      <c r="AL105" s="137">
        <f>'Ｈ１８（2006）'!E159</f>
        <v>0</v>
      </c>
    </row>
    <row r="106" spans="1:38" ht="14.25" customHeight="1">
      <c r="A106" s="13">
        <v>0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3"/>
      <c r="H106" s="12"/>
      <c r="I106" s="12"/>
      <c r="K106" s="34"/>
      <c r="L106" s="41" t="s">
        <v>53</v>
      </c>
      <c r="M106" s="33" t="s">
        <v>52</v>
      </c>
      <c r="N106" s="32"/>
      <c r="O106" s="36" t="s">
        <v>162</v>
      </c>
      <c r="P106" s="146">
        <f>'Ｈ１８（2006）'!A105</f>
        <v>25420</v>
      </c>
      <c r="Q106" s="145">
        <f>'Ｈ１８（2006）'!B105</f>
        <v>25420</v>
      </c>
      <c r="R106" s="30"/>
      <c r="S106" s="144">
        <f>'Ｈ１８（2006）'!D105</f>
        <v>0</v>
      </c>
      <c r="T106" s="143">
        <f>'Ｈ１８（2006）'!F105</f>
        <v>0</v>
      </c>
      <c r="U106" s="130"/>
      <c r="V106" s="41" t="s">
        <v>53</v>
      </c>
      <c r="W106" s="33"/>
      <c r="X106" s="32"/>
      <c r="Y106" s="36"/>
      <c r="Z106" s="168"/>
      <c r="AA106" s="167"/>
      <c r="AB106" s="166"/>
      <c r="AC106" s="169"/>
      <c r="AD106" s="130"/>
      <c r="AE106" s="41" t="s">
        <v>53</v>
      </c>
      <c r="AF106" s="33"/>
      <c r="AG106" s="32"/>
      <c r="AH106" s="36"/>
      <c r="AI106" s="168"/>
      <c r="AJ106" s="167"/>
      <c r="AK106" s="166"/>
      <c r="AL106" s="165"/>
    </row>
    <row r="107" spans="1:38" ht="14.25" customHeight="1">
      <c r="A107" s="13">
        <v>0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3"/>
      <c r="H107" s="12"/>
      <c r="I107" s="12"/>
      <c r="K107" s="34"/>
      <c r="L107" s="41"/>
      <c r="M107" s="33" t="s">
        <v>51</v>
      </c>
      <c r="N107" s="32"/>
      <c r="O107" s="36" t="s">
        <v>161</v>
      </c>
      <c r="P107" s="146">
        <f>'Ｈ１８（2006）'!A106</f>
        <v>0</v>
      </c>
      <c r="Q107" s="145">
        <f>'Ｈ１８（2006）'!B106</f>
        <v>0</v>
      </c>
      <c r="R107" s="30"/>
      <c r="S107" s="144">
        <f>'Ｈ１８（2006）'!D106</f>
        <v>0</v>
      </c>
      <c r="T107" s="143">
        <f>'Ｈ１８（2006）'!F106</f>
        <v>0</v>
      </c>
      <c r="U107" s="130"/>
      <c r="V107" s="41"/>
      <c r="W107" s="33" t="s">
        <v>51</v>
      </c>
      <c r="X107" s="32"/>
      <c r="Y107" s="36" t="s">
        <v>160</v>
      </c>
      <c r="Z107" s="140">
        <f>'Ｈ１８（2006）'!A137</f>
        <v>0</v>
      </c>
      <c r="AA107" s="139">
        <f>'Ｈ１８（2006）'!B137</f>
        <v>0</v>
      </c>
      <c r="AB107" s="142"/>
      <c r="AC107" s="141">
        <f>'Ｈ１８（2006）'!E137</f>
        <v>0</v>
      </c>
      <c r="AD107" s="130"/>
      <c r="AE107" s="41"/>
      <c r="AF107" s="33" t="s">
        <v>51</v>
      </c>
      <c r="AG107" s="32"/>
      <c r="AH107" s="36" t="s">
        <v>159</v>
      </c>
      <c r="AI107" s="140">
        <f>'Ｈ１８（2006）'!A160</f>
        <v>0</v>
      </c>
      <c r="AJ107" s="139">
        <f>'Ｈ１８（2006）'!B160</f>
        <v>0</v>
      </c>
      <c r="AK107" s="138">
        <f>'Ｈ１８（2006）'!C160</f>
        <v>0</v>
      </c>
      <c r="AL107" s="137">
        <f>'Ｈ１８（2006）'!E160</f>
        <v>0</v>
      </c>
    </row>
    <row r="108" spans="1:38" ht="14.25" customHeight="1">
      <c r="A108" s="13">
        <v>0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3"/>
      <c r="H108" s="12"/>
      <c r="I108" s="12"/>
      <c r="K108" s="34"/>
      <c r="L108" s="41"/>
      <c r="M108" s="33" t="s">
        <v>50</v>
      </c>
      <c r="N108" s="32"/>
      <c r="O108" s="36" t="s">
        <v>158</v>
      </c>
      <c r="P108" s="146">
        <f>'Ｈ１８（2006）'!A107</f>
        <v>0</v>
      </c>
      <c r="Q108" s="145">
        <f>'Ｈ１８（2006）'!B107</f>
        <v>0</v>
      </c>
      <c r="R108" s="30"/>
      <c r="S108" s="144">
        <f>'Ｈ１８（2006）'!D107</f>
        <v>0</v>
      </c>
      <c r="T108" s="143">
        <f>'Ｈ１８（2006）'!F107</f>
        <v>0</v>
      </c>
      <c r="U108" s="130"/>
      <c r="V108" s="41"/>
      <c r="W108" s="50"/>
      <c r="X108" s="58"/>
      <c r="Y108" s="59"/>
      <c r="Z108" s="163"/>
      <c r="AA108" s="162"/>
      <c r="AB108" s="161"/>
      <c r="AC108" s="164"/>
      <c r="AD108" s="130"/>
      <c r="AE108" s="41"/>
      <c r="AF108" s="50"/>
      <c r="AG108" s="58"/>
      <c r="AH108" s="59"/>
      <c r="AI108" s="163"/>
      <c r="AJ108" s="162"/>
      <c r="AK108" s="161"/>
      <c r="AL108" s="160"/>
    </row>
    <row r="109" spans="1:38" ht="14.25" customHeight="1">
      <c r="A109" s="13">
        <v>0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3"/>
      <c r="H109" s="12"/>
      <c r="I109" s="12"/>
      <c r="K109" s="34"/>
      <c r="L109" s="41" t="s">
        <v>49</v>
      </c>
      <c r="M109" s="33" t="s">
        <v>48</v>
      </c>
      <c r="N109" s="32"/>
      <c r="O109" s="36" t="s">
        <v>157</v>
      </c>
      <c r="P109" s="146">
        <f>'Ｈ１８（2006）'!A108</f>
        <v>0</v>
      </c>
      <c r="Q109" s="145">
        <f>'Ｈ１８（2006）'!B108</f>
        <v>0</v>
      </c>
      <c r="R109" s="30"/>
      <c r="S109" s="144">
        <f>'Ｈ１８（2006）'!D108</f>
        <v>0</v>
      </c>
      <c r="T109" s="143">
        <f>'Ｈ１８（2006）'!F108</f>
        <v>0</v>
      </c>
      <c r="U109" s="130"/>
      <c r="V109" s="41" t="s">
        <v>49</v>
      </c>
      <c r="W109" s="49"/>
      <c r="X109" s="60"/>
      <c r="Y109" s="61"/>
      <c r="Z109" s="158"/>
      <c r="AA109" s="157"/>
      <c r="AB109" s="156"/>
      <c r="AC109" s="159"/>
      <c r="AD109" s="130"/>
      <c r="AE109" s="41" t="s">
        <v>49</v>
      </c>
      <c r="AF109" s="49"/>
      <c r="AG109" s="60"/>
      <c r="AH109" s="61"/>
      <c r="AI109" s="158"/>
      <c r="AJ109" s="157"/>
      <c r="AK109" s="156"/>
      <c r="AL109" s="155"/>
    </row>
    <row r="110" spans="1:38" ht="14.25" customHeight="1">
      <c r="A110" s="13">
        <v>0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  <c r="G110" s="13"/>
      <c r="H110" s="12"/>
      <c r="I110" s="12"/>
      <c r="K110" s="34"/>
      <c r="L110" s="41"/>
      <c r="M110" s="33" t="s">
        <v>47</v>
      </c>
      <c r="N110" s="32"/>
      <c r="O110" s="36" t="s">
        <v>156</v>
      </c>
      <c r="P110" s="146">
        <f>'Ｈ１８（2006）'!A109</f>
        <v>0</v>
      </c>
      <c r="Q110" s="145">
        <f>'Ｈ１８（2006）'!B109</f>
        <v>0</v>
      </c>
      <c r="R110" s="30"/>
      <c r="S110" s="144">
        <f>'Ｈ１８（2006）'!D109</f>
        <v>0</v>
      </c>
      <c r="T110" s="143">
        <f>'Ｈ１８（2006）'!F109</f>
        <v>0</v>
      </c>
      <c r="U110" s="130"/>
      <c r="V110" s="41"/>
      <c r="W110" s="49"/>
      <c r="X110" s="60"/>
      <c r="Y110" s="61"/>
      <c r="Z110" s="158"/>
      <c r="AA110" s="157"/>
      <c r="AB110" s="156"/>
      <c r="AC110" s="159"/>
      <c r="AD110" s="130"/>
      <c r="AE110" s="41"/>
      <c r="AF110" s="49"/>
      <c r="AG110" s="60"/>
      <c r="AH110" s="61"/>
      <c r="AI110" s="158"/>
      <c r="AJ110" s="157"/>
      <c r="AK110" s="156"/>
      <c r="AL110" s="155"/>
    </row>
    <row r="111" spans="1:38" ht="14.25" customHeight="1">
      <c r="A111" s="13">
        <v>26609</v>
      </c>
      <c r="B111" s="12">
        <v>26609</v>
      </c>
      <c r="C111" s="12">
        <v>0</v>
      </c>
      <c r="D111" s="12">
        <v>0</v>
      </c>
      <c r="E111" s="12">
        <v>0</v>
      </c>
      <c r="F111" s="12">
        <v>0</v>
      </c>
      <c r="G111" s="13"/>
      <c r="H111" s="12"/>
      <c r="I111" s="12"/>
      <c r="K111" s="34"/>
      <c r="L111" s="41"/>
      <c r="M111" s="33" t="s">
        <v>46</v>
      </c>
      <c r="N111" s="32"/>
      <c r="O111" s="36" t="s">
        <v>155</v>
      </c>
      <c r="P111" s="146">
        <f>'Ｈ１８（2006）'!A110</f>
        <v>0</v>
      </c>
      <c r="Q111" s="145">
        <f>'Ｈ１８（2006）'!B110</f>
        <v>0</v>
      </c>
      <c r="R111" s="30"/>
      <c r="S111" s="144">
        <f>'Ｈ１８（2006）'!D110</f>
        <v>0</v>
      </c>
      <c r="T111" s="143">
        <f>'Ｈ１８（2006）'!F110</f>
        <v>0</v>
      </c>
      <c r="U111" s="130"/>
      <c r="V111" s="41"/>
      <c r="W111" s="49"/>
      <c r="X111" s="60"/>
      <c r="Y111" s="61"/>
      <c r="Z111" s="158"/>
      <c r="AA111" s="157"/>
      <c r="AB111" s="156"/>
      <c r="AC111" s="159"/>
      <c r="AD111" s="130"/>
      <c r="AE111" s="41"/>
      <c r="AF111" s="49"/>
      <c r="AG111" s="60"/>
      <c r="AH111" s="61"/>
      <c r="AI111" s="158"/>
      <c r="AJ111" s="157"/>
      <c r="AK111" s="156"/>
      <c r="AL111" s="155"/>
    </row>
    <row r="112" spans="1:38" ht="14.25" customHeight="1">
      <c r="A112" s="13">
        <v>698</v>
      </c>
      <c r="B112" s="12">
        <v>698</v>
      </c>
      <c r="C112" s="12">
        <v>0</v>
      </c>
      <c r="D112" s="12">
        <v>0</v>
      </c>
      <c r="E112" s="12">
        <v>0</v>
      </c>
      <c r="F112" s="12">
        <v>0</v>
      </c>
      <c r="G112" s="13"/>
      <c r="H112" s="12"/>
      <c r="I112" s="12"/>
      <c r="K112" s="34"/>
      <c r="L112" s="41" t="s">
        <v>45</v>
      </c>
      <c r="M112" s="33" t="s">
        <v>44</v>
      </c>
      <c r="N112" s="32"/>
      <c r="O112" s="36" t="s">
        <v>154</v>
      </c>
      <c r="P112" s="146">
        <f>'Ｈ１８（2006）'!A111</f>
        <v>26609</v>
      </c>
      <c r="Q112" s="145">
        <f>'Ｈ１８（2006）'!B111</f>
        <v>26609</v>
      </c>
      <c r="R112" s="30"/>
      <c r="S112" s="144">
        <f>'Ｈ１８（2006）'!D111</f>
        <v>0</v>
      </c>
      <c r="T112" s="143">
        <f>'Ｈ１８（2006）'!F111</f>
        <v>0</v>
      </c>
      <c r="U112" s="130"/>
      <c r="V112" s="41" t="s">
        <v>45</v>
      </c>
      <c r="W112" s="40"/>
      <c r="X112" s="56"/>
      <c r="Y112" s="57"/>
      <c r="Z112" s="153"/>
      <c r="AA112" s="152"/>
      <c r="AB112" s="151"/>
      <c r="AC112" s="154"/>
      <c r="AD112" s="130"/>
      <c r="AE112" s="41" t="s">
        <v>45</v>
      </c>
      <c r="AF112" s="40"/>
      <c r="AG112" s="56"/>
      <c r="AH112" s="57"/>
      <c r="AI112" s="153"/>
      <c r="AJ112" s="152"/>
      <c r="AK112" s="151"/>
      <c r="AL112" s="150"/>
    </row>
    <row r="113" spans="1:38" ht="14.25" customHeight="1" thickBot="1">
      <c r="A113" s="47">
        <v>0</v>
      </c>
      <c r="B113" s="46">
        <v>0</v>
      </c>
      <c r="C113" s="46">
        <v>0</v>
      </c>
      <c r="D113" s="46">
        <v>0</v>
      </c>
      <c r="E113" s="46">
        <v>0</v>
      </c>
      <c r="F113" s="46">
        <v>0</v>
      </c>
      <c r="G113" s="13"/>
      <c r="H113" s="12"/>
      <c r="I113" s="12"/>
      <c r="K113" s="34"/>
      <c r="L113" s="40"/>
      <c r="M113" s="33" t="s">
        <v>5</v>
      </c>
      <c r="N113" s="32"/>
      <c r="O113" s="36" t="s">
        <v>153</v>
      </c>
      <c r="P113" s="146">
        <f>'Ｈ１８（2006）'!A112</f>
        <v>698</v>
      </c>
      <c r="Q113" s="145">
        <f>'Ｈ１８（2006）'!B112</f>
        <v>698</v>
      </c>
      <c r="R113" s="30"/>
      <c r="S113" s="144">
        <f>'Ｈ１８（2006）'!D112</f>
        <v>0</v>
      </c>
      <c r="T113" s="143">
        <f>'Ｈ１８（2006）'!F112</f>
        <v>0</v>
      </c>
      <c r="U113" s="130"/>
      <c r="V113" s="40"/>
      <c r="W113" s="33" t="s">
        <v>5</v>
      </c>
      <c r="X113" s="32"/>
      <c r="Y113" s="36"/>
      <c r="Z113" s="149">
        <f>Z105-Z107</f>
        <v>0</v>
      </c>
      <c r="AA113" s="148">
        <f>AA105-AA107</f>
        <v>0</v>
      </c>
      <c r="AB113" s="142"/>
      <c r="AC113" s="141">
        <f>AC105-AC107</f>
        <v>0</v>
      </c>
      <c r="AD113" s="130"/>
      <c r="AE113" s="40"/>
      <c r="AF113" s="33" t="s">
        <v>5</v>
      </c>
      <c r="AG113" s="32"/>
      <c r="AH113" s="36"/>
      <c r="AI113" s="149">
        <f>AI105-AI107</f>
        <v>0</v>
      </c>
      <c r="AJ113" s="148">
        <f>AJ105-AJ107</f>
        <v>0</v>
      </c>
      <c r="AK113" s="142">
        <f>AK105-AK107</f>
        <v>0</v>
      </c>
      <c r="AL113" s="147">
        <f>AL105-AL107</f>
        <v>0</v>
      </c>
    </row>
    <row r="114" spans="11:38" ht="14.25" customHeight="1">
      <c r="K114" s="34"/>
      <c r="L114" s="33" t="s">
        <v>5</v>
      </c>
      <c r="M114" s="32"/>
      <c r="N114" s="32"/>
      <c r="O114" s="36" t="s">
        <v>152</v>
      </c>
      <c r="P114" s="146">
        <f>'Ｈ１８（2006）'!A113</f>
        <v>0</v>
      </c>
      <c r="Q114" s="145">
        <f>'Ｈ１８（2006）'!B113</f>
        <v>0</v>
      </c>
      <c r="R114" s="30"/>
      <c r="S114" s="144">
        <f>'Ｈ１８（2006）'!D113</f>
        <v>0</v>
      </c>
      <c r="T114" s="143">
        <f>'Ｈ１８（2006）'!F113</f>
        <v>0</v>
      </c>
      <c r="U114" s="130"/>
      <c r="V114" s="33" t="s">
        <v>5</v>
      </c>
      <c r="W114" s="32"/>
      <c r="X114" s="32"/>
      <c r="Y114" s="36" t="s">
        <v>151</v>
      </c>
      <c r="Z114" s="140">
        <f>'Ｈ１８（2006）'!A138</f>
        <v>0</v>
      </c>
      <c r="AA114" s="139">
        <f>'Ｈ１８（2006）'!B138</f>
        <v>0</v>
      </c>
      <c r="AB114" s="142"/>
      <c r="AC114" s="141">
        <f>'Ｈ１８（2006）'!E138</f>
        <v>0</v>
      </c>
      <c r="AD114" s="130"/>
      <c r="AE114" s="33" t="s">
        <v>5</v>
      </c>
      <c r="AF114" s="32"/>
      <c r="AG114" s="32"/>
      <c r="AH114" s="36" t="s">
        <v>150</v>
      </c>
      <c r="AI114" s="140">
        <f>'Ｈ１８（2006）'!A161</f>
        <v>0</v>
      </c>
      <c r="AJ114" s="139">
        <f>'Ｈ１８（2006）'!B161</f>
        <v>0</v>
      </c>
      <c r="AK114" s="138">
        <f>'Ｈ１８（2006）'!C161</f>
        <v>0</v>
      </c>
      <c r="AL114" s="137">
        <f>'Ｈ１８（2006）'!E161</f>
        <v>0</v>
      </c>
    </row>
    <row r="115" spans="11:38" ht="14.25" customHeight="1" thickBot="1">
      <c r="K115" s="28"/>
      <c r="L115" s="20" t="s">
        <v>42</v>
      </c>
      <c r="M115" s="19"/>
      <c r="N115" s="19"/>
      <c r="O115" s="24"/>
      <c r="P115" s="23">
        <f>SUM(P62:P114)-P63-P64-P66-P67-P69-P70-P71-P84-P85-P86-P94-P95-P96-P97-P98-P103-P104</f>
        <v>813240</v>
      </c>
      <c r="Q115" s="17">
        <f>SUM(Q62:Q114)-Q63-Q64-Q66-Q67-Q69-Q70-Q71-Q84-Q85-Q86-Q94-Q95-Q96-Q97-Q98-Q103-Q104</f>
        <v>801584</v>
      </c>
      <c r="R115" s="17"/>
      <c r="S115" s="27">
        <f>SUM(S62:S114)-S63-S64-S66-S67-S69-S70-S71-S84-S85-S86-S94-S95-S96-S97-S98-S103-S104</f>
        <v>118035</v>
      </c>
      <c r="T115" s="26">
        <f>SUM(T62:T114)-T63-T64-T66-T67-T69-T70-T71-T84-T85-T86-T94-T95-T96-T97-T98-T103-T104</f>
        <v>286262</v>
      </c>
      <c r="U115" s="135"/>
      <c r="V115" s="20" t="s">
        <v>42</v>
      </c>
      <c r="W115" s="19"/>
      <c r="X115" s="19"/>
      <c r="Y115" s="24"/>
      <c r="Z115" s="134">
        <f>Z64+Z67+Z73+Z74+Z75+Z86+Z88+Z89+Z92+Z93+Z99+Z101+Z104+Z105+Z114</f>
        <v>96356</v>
      </c>
      <c r="AA115" s="133">
        <f>AA64+AA67+AA73+AA74+AA75+AA86+AA88+AA89+AA92+AA93+AA99+AA101+AA104+AA105+AA114</f>
        <v>0</v>
      </c>
      <c r="AB115" s="132"/>
      <c r="AC115" s="136">
        <f>AC64+AC67+AC73+AC74+AC75+AC86+AC88+AC89+AC92+AC93+AC99+AC101+AC104+AC105+AC114</f>
        <v>45500</v>
      </c>
      <c r="AD115" s="135"/>
      <c r="AE115" s="20" t="s">
        <v>42</v>
      </c>
      <c r="AF115" s="19"/>
      <c r="AG115" s="19"/>
      <c r="AH115" s="24"/>
      <c r="AI115" s="134">
        <f>AI64+AI67+AI73+AI74+AI75+AI86+AI88+AI89+AI92+AI93+AI99+AI101+AI104+AI105+AI114</f>
        <v>0</v>
      </c>
      <c r="AJ115" s="133">
        <f>AJ64+AJ67+AJ73+AJ74+AJ75+AJ86+AJ88+AJ89+AJ92+AJ93+AJ99+AJ101+AJ104+AJ105+AJ114</f>
        <v>0</v>
      </c>
      <c r="AK115" s="132">
        <f>AK64+AK67+AK73+AK74+AK75+AK86+AK88+AK89+AK92+AK93+AK99+AK101+AK104+AK105+AK114</f>
        <v>0</v>
      </c>
      <c r="AL115" s="131">
        <f>AL64+AL67+AL73+AL74+AL75+AL86+AL88+AL89+AL92+AL93+AL99+AL101+AL104+AL105+AL114</f>
        <v>0</v>
      </c>
    </row>
    <row r="116" spans="1:37" ht="14.25" customHeight="1" thickTop="1">
      <c r="A116" s="44">
        <v>96356</v>
      </c>
      <c r="B116" s="43">
        <v>0</v>
      </c>
      <c r="C116" s="43">
        <v>0</v>
      </c>
      <c r="D116" s="43">
        <v>0</v>
      </c>
      <c r="E116" s="42">
        <v>45500</v>
      </c>
      <c r="K116" s="130"/>
      <c r="L116" s="60"/>
      <c r="M116" s="60"/>
      <c r="N116" s="60"/>
      <c r="O116" s="61"/>
      <c r="P116" s="129"/>
      <c r="Q116" s="129"/>
      <c r="R116" s="129"/>
      <c r="S116" s="129"/>
      <c r="T116" s="129"/>
      <c r="U116" s="128"/>
      <c r="V116" s="97"/>
      <c r="W116" s="97"/>
      <c r="X116" s="97"/>
      <c r="Y116" s="97"/>
      <c r="Z116" s="127"/>
      <c r="AA116" s="127"/>
      <c r="AB116" s="97"/>
      <c r="AC116" s="97"/>
      <c r="AD116" s="8"/>
      <c r="AE116" s="8"/>
      <c r="AF116" s="8"/>
      <c r="AG116" s="8"/>
      <c r="AH116" s="8"/>
      <c r="AI116" s="8"/>
      <c r="AJ116" s="8"/>
      <c r="AK116" s="8"/>
    </row>
    <row r="117" spans="1:37" ht="14.25" customHeight="1">
      <c r="A117" s="93">
        <v>0</v>
      </c>
      <c r="B117" s="92">
        <v>0</v>
      </c>
      <c r="C117" s="92">
        <v>0</v>
      </c>
      <c r="D117" s="92">
        <v>0</v>
      </c>
      <c r="E117" s="91">
        <v>0</v>
      </c>
      <c r="F117" s="8"/>
      <c r="G117" s="8"/>
      <c r="H117" s="8"/>
      <c r="I117" s="8"/>
      <c r="K117" s="130"/>
      <c r="L117" s="60"/>
      <c r="M117" s="60"/>
      <c r="N117" s="60"/>
      <c r="O117" s="61"/>
      <c r="P117" s="129"/>
      <c r="Q117" s="129"/>
      <c r="R117" s="129"/>
      <c r="S117" s="129"/>
      <c r="T117" s="129"/>
      <c r="U117" s="128"/>
      <c r="V117" s="97"/>
      <c r="W117" s="97"/>
      <c r="X117" s="97"/>
      <c r="Y117" s="97"/>
      <c r="Z117" s="127"/>
      <c r="AA117" s="127"/>
      <c r="AB117" s="97"/>
      <c r="AC117" s="97"/>
      <c r="AD117" s="8"/>
      <c r="AE117" s="8"/>
      <c r="AF117" s="8"/>
      <c r="AG117" s="8"/>
      <c r="AH117" s="8"/>
      <c r="AI117" s="8"/>
      <c r="AJ117" s="8"/>
      <c r="AK117" s="8"/>
    </row>
    <row r="118" spans="1:37" ht="14.25" customHeight="1" thickBot="1">
      <c r="A118" s="93">
        <v>0</v>
      </c>
      <c r="B118" s="92">
        <v>0</v>
      </c>
      <c r="C118" s="92">
        <v>0</v>
      </c>
      <c r="D118" s="92">
        <v>0</v>
      </c>
      <c r="E118" s="91">
        <v>0</v>
      </c>
      <c r="F118" s="8"/>
      <c r="G118" s="8"/>
      <c r="H118" s="8"/>
      <c r="I118" s="8"/>
      <c r="K118" s="126" t="s">
        <v>149</v>
      </c>
      <c r="L118" s="125"/>
      <c r="M118" s="125"/>
      <c r="N118" s="125"/>
      <c r="O118" s="124"/>
      <c r="P118" s="123"/>
      <c r="Q118" s="123"/>
      <c r="R118" s="122" t="s">
        <v>148</v>
      </c>
      <c r="S118" s="121"/>
      <c r="T118" s="121"/>
      <c r="U118" s="120"/>
      <c r="V118" s="118"/>
      <c r="W118" s="118"/>
      <c r="X118" s="118"/>
      <c r="Y118" s="118"/>
      <c r="Z118" s="119"/>
      <c r="AA118" s="119"/>
      <c r="AB118" s="118"/>
      <c r="AC118" s="97"/>
      <c r="AD118" s="8"/>
      <c r="AE118" s="8"/>
      <c r="AF118" s="8"/>
      <c r="AG118" s="8"/>
      <c r="AH118" s="8"/>
      <c r="AI118" s="8"/>
      <c r="AJ118" s="8"/>
      <c r="AK118" s="8"/>
    </row>
    <row r="119" spans="1:37" ht="14.25" customHeight="1" thickTop="1">
      <c r="A119" s="93">
        <v>0</v>
      </c>
      <c r="B119" s="92">
        <v>0</v>
      </c>
      <c r="C119" s="92">
        <v>0</v>
      </c>
      <c r="D119" s="92">
        <v>0</v>
      </c>
      <c r="E119" s="91">
        <v>0</v>
      </c>
      <c r="F119" s="8"/>
      <c r="G119" s="8"/>
      <c r="H119" s="8"/>
      <c r="I119" s="8"/>
      <c r="K119" s="117"/>
      <c r="L119" s="114"/>
      <c r="M119" s="114"/>
      <c r="N119" s="114"/>
      <c r="O119" s="114"/>
      <c r="P119" s="115" t="s">
        <v>147</v>
      </c>
      <c r="Q119" s="114"/>
      <c r="R119" s="114"/>
      <c r="S119" s="114"/>
      <c r="T119" s="114"/>
      <c r="U119" s="116"/>
      <c r="V119" s="114"/>
      <c r="W119" s="114"/>
      <c r="X119" s="114"/>
      <c r="Y119" s="114"/>
      <c r="Z119" s="115" t="s">
        <v>146</v>
      </c>
      <c r="AA119" s="114"/>
      <c r="AB119" s="114"/>
      <c r="AC119" s="113"/>
      <c r="AD119" s="8"/>
      <c r="AE119" s="112"/>
      <c r="AF119" s="111"/>
      <c r="AG119" s="111"/>
      <c r="AH119" s="111"/>
      <c r="AI119" s="110" t="s">
        <v>145</v>
      </c>
      <c r="AJ119" s="109" t="s">
        <v>144</v>
      </c>
      <c r="AK119" s="108" t="s">
        <v>144</v>
      </c>
    </row>
    <row r="120" spans="1:37" ht="14.25" customHeight="1">
      <c r="A120" s="93">
        <v>0</v>
      </c>
      <c r="B120" s="92">
        <v>0</v>
      </c>
      <c r="C120" s="92">
        <v>0</v>
      </c>
      <c r="D120" s="92">
        <v>0</v>
      </c>
      <c r="E120" s="91">
        <v>0</v>
      </c>
      <c r="F120" s="8"/>
      <c r="G120" s="8"/>
      <c r="H120" s="8"/>
      <c r="I120" s="8"/>
      <c r="K120" s="103"/>
      <c r="L120" s="60"/>
      <c r="M120" s="60"/>
      <c r="N120" s="60"/>
      <c r="O120" s="60"/>
      <c r="P120" s="106" t="s">
        <v>143</v>
      </c>
      <c r="Q120" s="48" t="s">
        <v>142</v>
      </c>
      <c r="R120" s="58" t="s">
        <v>141</v>
      </c>
      <c r="S120" s="58"/>
      <c r="T120" s="107"/>
      <c r="U120" s="101"/>
      <c r="V120" s="60"/>
      <c r="W120" s="60"/>
      <c r="X120" s="60"/>
      <c r="Y120" s="60"/>
      <c r="Z120" s="106" t="s">
        <v>140</v>
      </c>
      <c r="AA120" s="50" t="s">
        <v>139</v>
      </c>
      <c r="AB120" s="58"/>
      <c r="AC120" s="105"/>
      <c r="AD120" s="8"/>
      <c r="AE120" s="98"/>
      <c r="AF120" s="97"/>
      <c r="AG120" s="97"/>
      <c r="AH120" s="97"/>
      <c r="AI120" s="104" t="s">
        <v>138</v>
      </c>
      <c r="AJ120" s="95" t="s">
        <v>135</v>
      </c>
      <c r="AK120" s="94" t="s">
        <v>137</v>
      </c>
    </row>
    <row r="121" spans="1:37" ht="14.25" customHeight="1">
      <c r="A121" s="93">
        <v>59806</v>
      </c>
      <c r="B121" s="92">
        <v>0</v>
      </c>
      <c r="C121" s="92">
        <v>0</v>
      </c>
      <c r="D121" s="92">
        <v>0</v>
      </c>
      <c r="E121" s="91">
        <v>45500</v>
      </c>
      <c r="F121" s="8"/>
      <c r="G121" s="8"/>
      <c r="H121" s="8"/>
      <c r="I121" s="8"/>
      <c r="K121" s="103"/>
      <c r="L121" s="60"/>
      <c r="M121" s="60"/>
      <c r="N121" s="60"/>
      <c r="O121" s="60"/>
      <c r="P121" s="100"/>
      <c r="Q121" s="41" t="s">
        <v>136</v>
      </c>
      <c r="R121" s="50" t="s">
        <v>135</v>
      </c>
      <c r="S121" s="50" t="s">
        <v>134</v>
      </c>
      <c r="T121" s="102" t="s">
        <v>1</v>
      </c>
      <c r="U121" s="101" t="s">
        <v>57</v>
      </c>
      <c r="V121" s="60" t="s">
        <v>57</v>
      </c>
      <c r="W121" s="60"/>
      <c r="X121" s="60"/>
      <c r="Y121" s="60"/>
      <c r="Z121" s="100"/>
      <c r="AA121" s="50" t="s">
        <v>135</v>
      </c>
      <c r="AB121" s="50" t="s">
        <v>134</v>
      </c>
      <c r="AC121" s="99" t="s">
        <v>1</v>
      </c>
      <c r="AD121" s="8"/>
      <c r="AE121" s="98"/>
      <c r="AF121" s="97"/>
      <c r="AG121" s="97"/>
      <c r="AH121" s="97"/>
      <c r="AI121" s="96" t="s">
        <v>133</v>
      </c>
      <c r="AJ121" s="95" t="s">
        <v>132</v>
      </c>
      <c r="AK121" s="94" t="s">
        <v>131</v>
      </c>
    </row>
    <row r="122" spans="1:37" ht="14.25" customHeight="1" thickBot="1">
      <c r="A122" s="93">
        <v>48256</v>
      </c>
      <c r="B122" s="92">
        <v>0</v>
      </c>
      <c r="C122" s="92">
        <v>0</v>
      </c>
      <c r="D122" s="92">
        <v>0</v>
      </c>
      <c r="E122" s="91">
        <v>36700</v>
      </c>
      <c r="F122" s="8"/>
      <c r="G122" s="8"/>
      <c r="H122" s="8"/>
      <c r="I122" s="8"/>
      <c r="K122" s="90"/>
      <c r="P122" s="85" t="s">
        <v>130</v>
      </c>
      <c r="Q122" s="84" t="s">
        <v>129</v>
      </c>
      <c r="R122" s="84" t="s">
        <v>128</v>
      </c>
      <c r="S122" s="89" t="s">
        <v>127</v>
      </c>
      <c r="T122" s="88" t="s">
        <v>123</v>
      </c>
      <c r="U122" s="87"/>
      <c r="V122" s="86"/>
      <c r="W122" s="86"/>
      <c r="X122" s="86"/>
      <c r="Y122" s="86"/>
      <c r="Z122" s="85" t="s">
        <v>126</v>
      </c>
      <c r="AA122" s="84" t="s">
        <v>125</v>
      </c>
      <c r="AB122" s="83" t="s">
        <v>124</v>
      </c>
      <c r="AC122" s="82" t="s">
        <v>123</v>
      </c>
      <c r="AD122" s="81"/>
      <c r="AE122" s="80"/>
      <c r="AF122" s="79"/>
      <c r="AG122" s="79"/>
      <c r="AH122" s="79"/>
      <c r="AI122" s="78" t="s">
        <v>122</v>
      </c>
      <c r="AJ122" s="77" t="s">
        <v>121</v>
      </c>
      <c r="AK122" s="76" t="s">
        <v>120</v>
      </c>
    </row>
    <row r="123" spans="1:37" ht="14.25" customHeight="1">
      <c r="A123" s="13">
        <v>0</v>
      </c>
      <c r="B123" s="12">
        <v>0</v>
      </c>
      <c r="C123" s="12">
        <v>0</v>
      </c>
      <c r="D123" s="12">
        <v>0</v>
      </c>
      <c r="E123" s="11">
        <v>0</v>
      </c>
      <c r="K123" s="67"/>
      <c r="L123" s="66" t="s">
        <v>119</v>
      </c>
      <c r="M123" s="65"/>
      <c r="N123" s="65"/>
      <c r="O123" s="72"/>
      <c r="P123" s="64">
        <f aca="true" t="shared" si="0" ref="P123:T132">P8+P62</f>
        <v>242514</v>
      </c>
      <c r="Q123" s="63">
        <f t="shared" si="0"/>
        <v>242514</v>
      </c>
      <c r="R123" s="63">
        <f t="shared" si="0"/>
        <v>96958</v>
      </c>
      <c r="S123" s="75">
        <f t="shared" si="0"/>
        <v>68050</v>
      </c>
      <c r="T123" s="74">
        <f t="shared" si="0"/>
        <v>28400</v>
      </c>
      <c r="U123" s="73"/>
      <c r="V123" s="66" t="s">
        <v>119</v>
      </c>
      <c r="W123" s="65"/>
      <c r="X123" s="65"/>
      <c r="Y123" s="72"/>
      <c r="Z123" s="71">
        <f aca="true" t="shared" si="1" ref="Z123:AC126">Z8</f>
        <v>0</v>
      </c>
      <c r="AA123" s="70">
        <f t="shared" si="1"/>
        <v>0</v>
      </c>
      <c r="AB123" s="69">
        <f t="shared" si="1"/>
        <v>0</v>
      </c>
      <c r="AC123" s="68">
        <f t="shared" si="1"/>
        <v>0</v>
      </c>
      <c r="AD123" s="8"/>
      <c r="AE123" s="67"/>
      <c r="AF123" s="66" t="s">
        <v>119</v>
      </c>
      <c r="AG123" s="65"/>
      <c r="AH123" s="65"/>
      <c r="AI123" s="64">
        <f aca="true" t="shared" si="2" ref="AI123:AI154">Q123-Z123</f>
        <v>242514</v>
      </c>
      <c r="AJ123" s="63">
        <f>SUM(AJ124:AJ125)</f>
        <v>96958</v>
      </c>
      <c r="AK123" s="62">
        <f>SUM(AK124:AK125)</f>
        <v>68050</v>
      </c>
    </row>
    <row r="124" spans="1:37" ht="14.25" customHeight="1">
      <c r="A124" s="13">
        <v>36550</v>
      </c>
      <c r="B124" s="12">
        <v>0</v>
      </c>
      <c r="C124" s="12">
        <v>0</v>
      </c>
      <c r="D124" s="12">
        <v>0</v>
      </c>
      <c r="E124" s="11">
        <v>0</v>
      </c>
      <c r="K124" s="34"/>
      <c r="L124" s="49"/>
      <c r="M124" s="33" t="s">
        <v>118</v>
      </c>
      <c r="N124" s="32"/>
      <c r="O124" s="36"/>
      <c r="P124" s="31">
        <f t="shared" si="0"/>
        <v>142410</v>
      </c>
      <c r="Q124" s="30">
        <f t="shared" si="0"/>
        <v>142410</v>
      </c>
      <c r="R124" s="30">
        <f t="shared" si="0"/>
        <v>28258</v>
      </c>
      <c r="S124" s="39">
        <f t="shared" si="0"/>
        <v>68050</v>
      </c>
      <c r="T124" s="38">
        <f t="shared" si="0"/>
        <v>28400</v>
      </c>
      <c r="U124" s="37"/>
      <c r="V124" s="49"/>
      <c r="W124" s="33" t="s">
        <v>118</v>
      </c>
      <c r="X124" s="32"/>
      <c r="Y124" s="36"/>
      <c r="Z124" s="31">
        <f t="shared" si="1"/>
        <v>0</v>
      </c>
      <c r="AA124" s="30">
        <f t="shared" si="1"/>
        <v>0</v>
      </c>
      <c r="AB124" s="35">
        <f t="shared" si="1"/>
        <v>0</v>
      </c>
      <c r="AC124" s="29">
        <f t="shared" si="1"/>
        <v>0</v>
      </c>
      <c r="AD124" s="8"/>
      <c r="AE124" s="34"/>
      <c r="AF124" s="49"/>
      <c r="AG124" s="33" t="s">
        <v>118</v>
      </c>
      <c r="AH124" s="32"/>
      <c r="AI124" s="31">
        <f t="shared" si="2"/>
        <v>142410</v>
      </c>
      <c r="AJ124" s="30">
        <f>IF($P124-$Z124=0,0,ROUND((R124-AA124)*$AI124/($P124-$Z124),0))</f>
        <v>28258</v>
      </c>
      <c r="AK124" s="29">
        <f>IF(P124-Z124=0,0,ROUND((S124-AB124)*AI124/(P124-Z124),0))</f>
        <v>68050</v>
      </c>
    </row>
    <row r="125" spans="1:37" ht="14.25" customHeight="1">
      <c r="A125" s="13">
        <v>36300</v>
      </c>
      <c r="B125" s="12">
        <v>0</v>
      </c>
      <c r="C125" s="12">
        <v>0</v>
      </c>
      <c r="D125" s="12">
        <v>0</v>
      </c>
      <c r="E125" s="11">
        <v>0</v>
      </c>
      <c r="K125" s="34"/>
      <c r="L125" s="49"/>
      <c r="M125" s="33" t="s">
        <v>5</v>
      </c>
      <c r="N125" s="60"/>
      <c r="O125" s="61"/>
      <c r="P125" s="31">
        <f t="shared" si="0"/>
        <v>100104</v>
      </c>
      <c r="Q125" s="30">
        <f t="shared" si="0"/>
        <v>100104</v>
      </c>
      <c r="R125" s="30">
        <f t="shared" si="0"/>
        <v>68700</v>
      </c>
      <c r="S125" s="39">
        <f t="shared" si="0"/>
        <v>0</v>
      </c>
      <c r="T125" s="38">
        <f t="shared" si="0"/>
        <v>0</v>
      </c>
      <c r="U125" s="37"/>
      <c r="V125" s="49"/>
      <c r="W125" s="33" t="s">
        <v>5</v>
      </c>
      <c r="X125" s="60"/>
      <c r="Y125" s="61"/>
      <c r="Z125" s="31">
        <f t="shared" si="1"/>
        <v>0</v>
      </c>
      <c r="AA125" s="30">
        <f t="shared" si="1"/>
        <v>0</v>
      </c>
      <c r="AB125" s="35">
        <f t="shared" si="1"/>
        <v>0</v>
      </c>
      <c r="AC125" s="29">
        <f t="shared" si="1"/>
        <v>0</v>
      </c>
      <c r="AD125" s="8"/>
      <c r="AE125" s="34"/>
      <c r="AF125" s="49"/>
      <c r="AG125" s="33" t="s">
        <v>5</v>
      </c>
      <c r="AH125" s="60"/>
      <c r="AI125" s="31">
        <f t="shared" si="2"/>
        <v>100104</v>
      </c>
      <c r="AJ125" s="30">
        <f>IF($P125-$Z125=0,0,ROUND((R125-AA125)*$AI125/($P125-$Z125),0))</f>
        <v>68700</v>
      </c>
      <c r="AK125" s="29">
        <f>IF(P125-Z125=0,0,ROUND((S125-AB125)*AI125/(P125-Z125),0))</f>
        <v>0</v>
      </c>
    </row>
    <row r="126" spans="1:37" ht="14.25" customHeight="1">
      <c r="A126" s="13">
        <v>250</v>
      </c>
      <c r="B126" s="12">
        <v>0</v>
      </c>
      <c r="C126" s="12">
        <v>0</v>
      </c>
      <c r="D126" s="12">
        <v>0</v>
      </c>
      <c r="E126" s="11">
        <v>0</v>
      </c>
      <c r="K126" s="34" t="s">
        <v>57</v>
      </c>
      <c r="L126" s="50" t="s">
        <v>117</v>
      </c>
      <c r="M126" s="58"/>
      <c r="N126" s="58"/>
      <c r="O126" s="59"/>
      <c r="P126" s="31">
        <f t="shared" si="0"/>
        <v>3183</v>
      </c>
      <c r="Q126" s="30">
        <f t="shared" si="0"/>
        <v>3183</v>
      </c>
      <c r="R126" s="30">
        <f t="shared" si="0"/>
        <v>0</v>
      </c>
      <c r="S126" s="39">
        <f t="shared" si="0"/>
        <v>0</v>
      </c>
      <c r="T126" s="38">
        <f t="shared" si="0"/>
        <v>0</v>
      </c>
      <c r="U126" s="37"/>
      <c r="V126" s="50" t="s">
        <v>117</v>
      </c>
      <c r="W126" s="58"/>
      <c r="X126" s="58"/>
      <c r="Y126" s="59"/>
      <c r="Z126" s="31">
        <f t="shared" si="1"/>
        <v>0</v>
      </c>
      <c r="AA126" s="30">
        <f t="shared" si="1"/>
        <v>0</v>
      </c>
      <c r="AB126" s="35">
        <f t="shared" si="1"/>
        <v>0</v>
      </c>
      <c r="AC126" s="29">
        <f t="shared" si="1"/>
        <v>0</v>
      </c>
      <c r="AD126" s="8"/>
      <c r="AE126" s="34"/>
      <c r="AF126" s="50" t="s">
        <v>117</v>
      </c>
      <c r="AG126" s="58"/>
      <c r="AH126" s="58"/>
      <c r="AI126" s="31">
        <f t="shared" si="2"/>
        <v>3183</v>
      </c>
      <c r="AJ126" s="30">
        <f>SUM(AJ127:AJ128)</f>
        <v>0</v>
      </c>
      <c r="AK126" s="29">
        <f>SUM(AK127:AK128)</f>
        <v>0</v>
      </c>
    </row>
    <row r="127" spans="1:37" ht="14.25" customHeight="1">
      <c r="A127" s="13">
        <v>0</v>
      </c>
      <c r="B127" s="12">
        <v>0</v>
      </c>
      <c r="C127" s="12">
        <v>0</v>
      </c>
      <c r="D127" s="12">
        <v>0</v>
      </c>
      <c r="E127" s="11">
        <v>0</v>
      </c>
      <c r="K127" s="34"/>
      <c r="L127" s="49"/>
      <c r="M127" s="33" t="s">
        <v>116</v>
      </c>
      <c r="N127" s="32"/>
      <c r="O127" s="36"/>
      <c r="P127" s="31">
        <f t="shared" si="0"/>
        <v>2934</v>
      </c>
      <c r="Q127" s="30">
        <f t="shared" si="0"/>
        <v>2934</v>
      </c>
      <c r="R127" s="30">
        <f t="shared" si="0"/>
        <v>0</v>
      </c>
      <c r="S127" s="39">
        <f t="shared" si="0"/>
        <v>0</v>
      </c>
      <c r="T127" s="38">
        <f t="shared" si="0"/>
        <v>0</v>
      </c>
      <c r="U127" s="37"/>
      <c r="V127" s="49"/>
      <c r="W127" s="33" t="s">
        <v>116</v>
      </c>
      <c r="X127" s="32"/>
      <c r="Y127" s="36" t="s">
        <v>43</v>
      </c>
      <c r="Z127" s="31">
        <f>IF(ISERROR(Z126*(Q$127/Q$126)),0,ROUND(Z126*(Q$127/Q$126),0))</f>
        <v>0</v>
      </c>
      <c r="AA127" s="30">
        <f>IF(ISERROR(AA126*(R$127/R$126)),0,ROUND(AA126*(R$127/R$126),0))</f>
        <v>0</v>
      </c>
      <c r="AB127" s="35">
        <f>IF(ISERROR(AB126*(S$127/S$126)),0,ROUND(AB126*(S$127/S$126),0))</f>
        <v>0</v>
      </c>
      <c r="AC127" s="29">
        <f>IF(ISERROR(AC126*(T$127/T$126)),0,ROUND(AC126*(T$127/T$126),0))</f>
        <v>0</v>
      </c>
      <c r="AD127" s="8"/>
      <c r="AE127" s="34"/>
      <c r="AF127" s="49"/>
      <c r="AG127" s="33" t="s">
        <v>116</v>
      </c>
      <c r="AH127" s="32"/>
      <c r="AI127" s="31">
        <f t="shared" si="2"/>
        <v>2934</v>
      </c>
      <c r="AJ127" s="30">
        <f>IF($P127-$Z127=0,0,ROUND((R127-AA127)*$AI127/($P127-$Z127),0))</f>
        <v>0</v>
      </c>
      <c r="AK127" s="29">
        <f>IF(P127-Z127=0,0,ROUND((S127-AB127)*AI127/(P127-Z127),0))</f>
        <v>0</v>
      </c>
    </row>
    <row r="128" spans="1:37" ht="14.25" customHeight="1">
      <c r="A128" s="13">
        <v>0</v>
      </c>
      <c r="B128" s="12">
        <v>0</v>
      </c>
      <c r="C128" s="12">
        <v>0</v>
      </c>
      <c r="D128" s="12">
        <v>0</v>
      </c>
      <c r="E128" s="11">
        <v>0</v>
      </c>
      <c r="K128" s="34"/>
      <c r="L128" s="40"/>
      <c r="M128" s="33" t="s">
        <v>5</v>
      </c>
      <c r="N128" s="56"/>
      <c r="O128" s="57"/>
      <c r="P128" s="31">
        <f t="shared" si="0"/>
        <v>249</v>
      </c>
      <c r="Q128" s="30">
        <f t="shared" si="0"/>
        <v>249</v>
      </c>
      <c r="R128" s="30">
        <f t="shared" si="0"/>
        <v>0</v>
      </c>
      <c r="S128" s="39">
        <f t="shared" si="0"/>
        <v>0</v>
      </c>
      <c r="T128" s="38">
        <f t="shared" si="0"/>
        <v>0</v>
      </c>
      <c r="U128" s="37"/>
      <c r="V128" s="40"/>
      <c r="W128" s="33" t="s">
        <v>5</v>
      </c>
      <c r="X128" s="56"/>
      <c r="Y128" s="57" t="s">
        <v>43</v>
      </c>
      <c r="Z128" s="31">
        <f>Z126-Z127</f>
        <v>0</v>
      </c>
      <c r="AA128" s="30">
        <f>AA126-AA127</f>
        <v>0</v>
      </c>
      <c r="AB128" s="35">
        <f>AB126-AB127</f>
        <v>0</v>
      </c>
      <c r="AC128" s="29">
        <f>AC126-AC127</f>
        <v>0</v>
      </c>
      <c r="AD128" s="8"/>
      <c r="AE128" s="34"/>
      <c r="AF128" s="40"/>
      <c r="AG128" s="33" t="s">
        <v>5</v>
      </c>
      <c r="AH128" s="56"/>
      <c r="AI128" s="31">
        <f t="shared" si="2"/>
        <v>249</v>
      </c>
      <c r="AJ128" s="30">
        <f>IF($P128-$Z128=0,0,ROUND((R128-AA128)*$AI128/($P128-$Z128),0))</f>
        <v>0</v>
      </c>
      <c r="AK128" s="29">
        <f>IF(P128-Z128=0,0,ROUND((S128-AB128)*AI128/(P128-Z128),0))</f>
        <v>0</v>
      </c>
    </row>
    <row r="129" spans="1:37" ht="14.25" customHeight="1">
      <c r="A129" s="13">
        <v>0</v>
      </c>
      <c r="B129" s="12">
        <v>0</v>
      </c>
      <c r="C129" s="12">
        <v>0</v>
      </c>
      <c r="D129" s="12">
        <v>0</v>
      </c>
      <c r="E129" s="11">
        <v>0</v>
      </c>
      <c r="K129" s="34" t="s">
        <v>57</v>
      </c>
      <c r="L129" s="48"/>
      <c r="M129" s="49" t="s">
        <v>115</v>
      </c>
      <c r="N129" s="32"/>
      <c r="O129" s="36"/>
      <c r="P129" s="31">
        <f t="shared" si="0"/>
        <v>38012</v>
      </c>
      <c r="Q129" s="30">
        <f t="shared" si="0"/>
        <v>963</v>
      </c>
      <c r="R129" s="30">
        <f t="shared" si="0"/>
        <v>9822</v>
      </c>
      <c r="S129" s="39">
        <f t="shared" si="0"/>
        <v>9505</v>
      </c>
      <c r="T129" s="38">
        <f t="shared" si="0"/>
        <v>0</v>
      </c>
      <c r="U129" s="37"/>
      <c r="V129" s="48"/>
      <c r="W129" s="49" t="s">
        <v>115</v>
      </c>
      <c r="X129" s="32"/>
      <c r="Y129" s="36"/>
      <c r="Z129" s="31">
        <f>Z14</f>
        <v>0</v>
      </c>
      <c r="AA129" s="30">
        <f>AA14</f>
        <v>0</v>
      </c>
      <c r="AB129" s="35">
        <f>AB14</f>
        <v>0</v>
      </c>
      <c r="AC129" s="29">
        <f>AC14</f>
        <v>0</v>
      </c>
      <c r="AD129" s="8"/>
      <c r="AE129" s="34"/>
      <c r="AF129" s="48"/>
      <c r="AG129" s="49" t="s">
        <v>115</v>
      </c>
      <c r="AH129" s="32"/>
      <c r="AI129" s="31">
        <f t="shared" si="2"/>
        <v>963</v>
      </c>
      <c r="AJ129" s="30">
        <f>SUM(AJ130:AJ132)</f>
        <v>249</v>
      </c>
      <c r="AK129" s="29">
        <f>SUM(AK130:AK132)</f>
        <v>241</v>
      </c>
    </row>
    <row r="130" spans="1:37" ht="14.25" customHeight="1">
      <c r="A130" s="13">
        <v>0</v>
      </c>
      <c r="B130" s="12">
        <v>0</v>
      </c>
      <c r="C130" s="12">
        <v>0</v>
      </c>
      <c r="D130" s="12">
        <v>0</v>
      </c>
      <c r="E130" s="11">
        <v>0</v>
      </c>
      <c r="K130" s="34"/>
      <c r="L130" s="41" t="s">
        <v>114</v>
      </c>
      <c r="M130" s="49"/>
      <c r="N130" s="33" t="s">
        <v>113</v>
      </c>
      <c r="O130" s="36"/>
      <c r="P130" s="31">
        <f t="shared" si="0"/>
        <v>0</v>
      </c>
      <c r="Q130" s="30">
        <f t="shared" si="0"/>
        <v>0</v>
      </c>
      <c r="R130" s="30">
        <f t="shared" si="0"/>
        <v>0</v>
      </c>
      <c r="S130" s="39">
        <f t="shared" si="0"/>
        <v>0</v>
      </c>
      <c r="T130" s="38">
        <f t="shared" si="0"/>
        <v>0</v>
      </c>
      <c r="U130" s="37"/>
      <c r="V130" s="41" t="s">
        <v>114</v>
      </c>
      <c r="W130" s="49"/>
      <c r="X130" s="33" t="s">
        <v>113</v>
      </c>
      <c r="Y130" s="36" t="s">
        <v>43</v>
      </c>
      <c r="Z130" s="31">
        <f aca="true" t="shared" si="3" ref="Z130:AC132">IF(ISERROR(Z$129*(Q130/Q$129)),0,ROUND(Z$129*(Q130/Q$129),0))</f>
        <v>0</v>
      </c>
      <c r="AA130" s="30">
        <f t="shared" si="3"/>
        <v>0</v>
      </c>
      <c r="AB130" s="35">
        <f t="shared" si="3"/>
        <v>0</v>
      </c>
      <c r="AC130" s="29">
        <f t="shared" si="3"/>
        <v>0</v>
      </c>
      <c r="AD130" s="8"/>
      <c r="AE130" s="34"/>
      <c r="AF130" s="41" t="s">
        <v>114</v>
      </c>
      <c r="AG130" s="49"/>
      <c r="AH130" s="33" t="s">
        <v>113</v>
      </c>
      <c r="AI130" s="31">
        <f t="shared" si="2"/>
        <v>0</v>
      </c>
      <c r="AJ130" s="30">
        <f aca="true" t="shared" si="4" ref="AJ130:AJ143">IF($P130-$Z130=0,0,ROUND((R130-AA130)*$AI130/($P130-$Z130),0))</f>
        <v>0</v>
      </c>
      <c r="AK130" s="29">
        <f aca="true" t="shared" si="5" ref="AK130:AK143">IF(P130-Z130=0,0,ROUND((S130-AB130)*AI130/(P130-Z130),0))</f>
        <v>0</v>
      </c>
    </row>
    <row r="131" spans="1:37" ht="14.25" customHeight="1">
      <c r="A131" s="13">
        <v>0</v>
      </c>
      <c r="B131" s="12">
        <v>0</v>
      </c>
      <c r="C131" s="12">
        <v>0</v>
      </c>
      <c r="D131" s="12">
        <v>0</v>
      </c>
      <c r="E131" s="11">
        <v>0</v>
      </c>
      <c r="K131" s="34"/>
      <c r="L131" s="41" t="s">
        <v>112</v>
      </c>
      <c r="M131" s="41"/>
      <c r="N131" s="33" t="s">
        <v>111</v>
      </c>
      <c r="O131" s="36"/>
      <c r="P131" s="31">
        <f t="shared" si="0"/>
        <v>38012</v>
      </c>
      <c r="Q131" s="30">
        <f t="shared" si="0"/>
        <v>963</v>
      </c>
      <c r="R131" s="30">
        <f t="shared" si="0"/>
        <v>9822</v>
      </c>
      <c r="S131" s="39">
        <f t="shared" si="0"/>
        <v>9505</v>
      </c>
      <c r="T131" s="38">
        <f t="shared" si="0"/>
        <v>0</v>
      </c>
      <c r="U131" s="37"/>
      <c r="V131" s="41" t="s">
        <v>112</v>
      </c>
      <c r="W131" s="41"/>
      <c r="X131" s="33" t="s">
        <v>111</v>
      </c>
      <c r="Y131" s="36" t="s">
        <v>43</v>
      </c>
      <c r="Z131" s="31">
        <f t="shared" si="3"/>
        <v>0</v>
      </c>
      <c r="AA131" s="30">
        <f t="shared" si="3"/>
        <v>0</v>
      </c>
      <c r="AB131" s="35">
        <f t="shared" si="3"/>
        <v>0</v>
      </c>
      <c r="AC131" s="29">
        <f t="shared" si="3"/>
        <v>0</v>
      </c>
      <c r="AD131" s="8"/>
      <c r="AE131" s="34"/>
      <c r="AF131" s="41" t="s">
        <v>112</v>
      </c>
      <c r="AG131" s="41"/>
      <c r="AH131" s="33" t="s">
        <v>111</v>
      </c>
      <c r="AI131" s="31">
        <f t="shared" si="2"/>
        <v>963</v>
      </c>
      <c r="AJ131" s="30">
        <f t="shared" si="4"/>
        <v>249</v>
      </c>
      <c r="AK131" s="29">
        <f t="shared" si="5"/>
        <v>241</v>
      </c>
    </row>
    <row r="132" spans="1:37" ht="14.25" customHeight="1">
      <c r="A132" s="13">
        <v>0</v>
      </c>
      <c r="B132" s="12">
        <v>0</v>
      </c>
      <c r="C132" s="12">
        <v>0</v>
      </c>
      <c r="D132" s="12">
        <v>0</v>
      </c>
      <c r="E132" s="11">
        <v>0</v>
      </c>
      <c r="K132" s="34"/>
      <c r="L132" s="41" t="s">
        <v>45</v>
      </c>
      <c r="M132" s="40"/>
      <c r="N132" s="33" t="s">
        <v>5</v>
      </c>
      <c r="O132" s="36"/>
      <c r="P132" s="31">
        <f t="shared" si="0"/>
        <v>0</v>
      </c>
      <c r="Q132" s="30">
        <f t="shared" si="0"/>
        <v>0</v>
      </c>
      <c r="R132" s="30">
        <f t="shared" si="0"/>
        <v>0</v>
      </c>
      <c r="S132" s="39">
        <f t="shared" si="0"/>
        <v>0</v>
      </c>
      <c r="T132" s="38">
        <f t="shared" si="0"/>
        <v>0</v>
      </c>
      <c r="U132" s="37"/>
      <c r="V132" s="41" t="s">
        <v>45</v>
      </c>
      <c r="W132" s="40"/>
      <c r="X132" s="33" t="s">
        <v>5</v>
      </c>
      <c r="Y132" s="36" t="s">
        <v>43</v>
      </c>
      <c r="Z132" s="55">
        <f t="shared" si="3"/>
        <v>0</v>
      </c>
      <c r="AA132" s="54">
        <f t="shared" si="3"/>
        <v>0</v>
      </c>
      <c r="AB132" s="53">
        <f t="shared" si="3"/>
        <v>0</v>
      </c>
      <c r="AC132" s="52">
        <f t="shared" si="3"/>
        <v>0</v>
      </c>
      <c r="AD132" s="8"/>
      <c r="AE132" s="34"/>
      <c r="AF132" s="41" t="s">
        <v>45</v>
      </c>
      <c r="AG132" s="40"/>
      <c r="AH132" s="33" t="s">
        <v>5</v>
      </c>
      <c r="AI132" s="31">
        <f t="shared" si="2"/>
        <v>0</v>
      </c>
      <c r="AJ132" s="30">
        <f t="shared" si="4"/>
        <v>0</v>
      </c>
      <c r="AK132" s="29">
        <f t="shared" si="5"/>
        <v>0</v>
      </c>
    </row>
    <row r="133" spans="1:37" ht="14.25" customHeight="1">
      <c r="A133" s="13">
        <v>0</v>
      </c>
      <c r="B133" s="12">
        <v>0</v>
      </c>
      <c r="C133" s="12">
        <v>0</v>
      </c>
      <c r="D133" s="12">
        <v>0</v>
      </c>
      <c r="E133" s="11">
        <v>0</v>
      </c>
      <c r="K133" s="34"/>
      <c r="L133" s="41"/>
      <c r="M133" s="33" t="s">
        <v>110</v>
      </c>
      <c r="N133" s="32"/>
      <c r="O133" s="36"/>
      <c r="P133" s="31">
        <f aca="true" t="shared" si="6" ref="P133:T142">P18+P72</f>
        <v>5047</v>
      </c>
      <c r="Q133" s="30">
        <f t="shared" si="6"/>
        <v>5047</v>
      </c>
      <c r="R133" s="30">
        <f t="shared" si="6"/>
        <v>0</v>
      </c>
      <c r="S133" s="39">
        <f t="shared" si="6"/>
        <v>0</v>
      </c>
      <c r="T133" s="38">
        <f t="shared" si="6"/>
        <v>0</v>
      </c>
      <c r="U133" s="37"/>
      <c r="V133" s="41"/>
      <c r="W133" s="33" t="s">
        <v>110</v>
      </c>
      <c r="X133" s="32"/>
      <c r="Y133" s="36" t="s">
        <v>43</v>
      </c>
      <c r="Z133" s="31">
        <f aca="true" t="shared" si="7" ref="Z133:AB134">IF(ISERROR(Z$19*(Q133/(Q$133+Q$134))),0,ROUND(Z$19*(Q133/(Q$133+Q$134)),0))</f>
        <v>0</v>
      </c>
      <c r="AA133" s="30">
        <f t="shared" si="7"/>
        <v>0</v>
      </c>
      <c r="AB133" s="35">
        <f t="shared" si="7"/>
        <v>0</v>
      </c>
      <c r="AC133" s="29">
        <f>IF(ISERROR((AC$19)*(T133/(T$133+T$134))),0,ROUND((AC$19)*(T133/(T$133+T$134)),0))</f>
        <v>0</v>
      </c>
      <c r="AD133" s="8"/>
      <c r="AE133" s="34"/>
      <c r="AF133" s="41"/>
      <c r="AG133" s="33" t="s">
        <v>110</v>
      </c>
      <c r="AH133" s="32"/>
      <c r="AI133" s="31">
        <f t="shared" si="2"/>
        <v>5047</v>
      </c>
      <c r="AJ133" s="30">
        <f t="shared" si="4"/>
        <v>0</v>
      </c>
      <c r="AK133" s="29">
        <f t="shared" si="5"/>
        <v>0</v>
      </c>
    </row>
    <row r="134" spans="1:37" ht="14.25" customHeight="1">
      <c r="A134" s="13">
        <v>0</v>
      </c>
      <c r="B134" s="12">
        <v>0</v>
      </c>
      <c r="C134" s="12">
        <v>0</v>
      </c>
      <c r="D134" s="12">
        <v>0</v>
      </c>
      <c r="E134" s="11">
        <v>0</v>
      </c>
      <c r="K134" s="34"/>
      <c r="L134" s="40"/>
      <c r="M134" s="33" t="s">
        <v>5</v>
      </c>
      <c r="N134" s="32"/>
      <c r="O134" s="36"/>
      <c r="P134" s="31">
        <f t="shared" si="6"/>
        <v>636</v>
      </c>
      <c r="Q134" s="30">
        <f t="shared" si="6"/>
        <v>636</v>
      </c>
      <c r="R134" s="30">
        <f t="shared" si="6"/>
        <v>0</v>
      </c>
      <c r="S134" s="39">
        <f t="shared" si="6"/>
        <v>0</v>
      </c>
      <c r="T134" s="38">
        <f t="shared" si="6"/>
        <v>0</v>
      </c>
      <c r="U134" s="37"/>
      <c r="V134" s="40"/>
      <c r="W134" s="33" t="s">
        <v>5</v>
      </c>
      <c r="X134" s="32"/>
      <c r="Y134" s="36" t="s">
        <v>43</v>
      </c>
      <c r="Z134" s="31">
        <f t="shared" si="7"/>
        <v>0</v>
      </c>
      <c r="AA134" s="30">
        <f t="shared" si="7"/>
        <v>0</v>
      </c>
      <c r="AB134" s="35">
        <f t="shared" si="7"/>
        <v>0</v>
      </c>
      <c r="AC134" s="29">
        <f>IF(ISERROR((AC$19)*(T134/(T$133+T$134))),0,ROUND((AC$19)*(T134/(T$133+T$134)),0))</f>
        <v>0</v>
      </c>
      <c r="AD134" s="8"/>
      <c r="AE134" s="34"/>
      <c r="AF134" s="40"/>
      <c r="AG134" s="33" t="s">
        <v>5</v>
      </c>
      <c r="AH134" s="32"/>
      <c r="AI134" s="31">
        <f t="shared" si="2"/>
        <v>636</v>
      </c>
      <c r="AJ134" s="30">
        <f t="shared" si="4"/>
        <v>0</v>
      </c>
      <c r="AK134" s="29">
        <f t="shared" si="5"/>
        <v>0</v>
      </c>
    </row>
    <row r="135" spans="1:37" ht="14.25" customHeight="1">
      <c r="A135" s="13">
        <v>0</v>
      </c>
      <c r="B135" s="12">
        <v>0</v>
      </c>
      <c r="C135" s="12">
        <v>0</v>
      </c>
      <c r="D135" s="12">
        <v>0</v>
      </c>
      <c r="E135" s="11">
        <v>0</v>
      </c>
      <c r="K135" s="34"/>
      <c r="L135" s="33" t="s">
        <v>109</v>
      </c>
      <c r="M135" s="32"/>
      <c r="N135" s="32"/>
      <c r="O135" s="36"/>
      <c r="P135" s="31">
        <f t="shared" si="6"/>
        <v>0</v>
      </c>
      <c r="Q135" s="30">
        <f t="shared" si="6"/>
        <v>0</v>
      </c>
      <c r="R135" s="30">
        <f t="shared" si="6"/>
        <v>0</v>
      </c>
      <c r="S135" s="39">
        <f t="shared" si="6"/>
        <v>0</v>
      </c>
      <c r="T135" s="38">
        <f t="shared" si="6"/>
        <v>0</v>
      </c>
      <c r="U135" s="37" t="s">
        <v>57</v>
      </c>
      <c r="V135" s="33" t="s">
        <v>109</v>
      </c>
      <c r="W135" s="32"/>
      <c r="X135" s="32"/>
      <c r="Y135" s="36" t="s">
        <v>43</v>
      </c>
      <c r="Z135" s="31">
        <f>IF(ISERROR(Z$60*(Q135/(Q$135+Q$144+Q$163+Q$175))),0,ROUND(Z$60*(Q135/(Q$135+Q$144+Q$163+Q$175)),0))</f>
        <v>0</v>
      </c>
      <c r="AA135" s="30">
        <f>IF(ISERROR(AA$60*(R135/(R$135+R$144+R$163+R$175))),0,ROUND(AA$60*(R135/(R$135+R$144+R$163+R$175)),0))</f>
        <v>0</v>
      </c>
      <c r="AB135" s="35">
        <f>IF(ISERROR(AB$60*(S135/(S$135+S$144+S$163+S$175))),0,ROUND(AB$60*(S135/(S$135+S$144+S$163+S$175)),0))</f>
        <v>0</v>
      </c>
      <c r="AC135" s="29">
        <f>IF(ISERROR((AC$60)*(T135/(T$135+T$144+T$163+T$175))),0,ROUND((AC$60)*(T135/(T$135+T$144+T$163+T$175)),0))</f>
        <v>0</v>
      </c>
      <c r="AD135" s="8"/>
      <c r="AE135" s="34" t="s">
        <v>57</v>
      </c>
      <c r="AF135" s="33" t="s">
        <v>109</v>
      </c>
      <c r="AG135" s="32"/>
      <c r="AH135" s="32"/>
      <c r="AI135" s="31">
        <f t="shared" si="2"/>
        <v>0</v>
      </c>
      <c r="AJ135" s="30">
        <f t="shared" si="4"/>
        <v>0</v>
      </c>
      <c r="AK135" s="29">
        <f t="shared" si="5"/>
        <v>0</v>
      </c>
    </row>
    <row r="136" spans="1:37" ht="14.25" customHeight="1">
      <c r="A136" s="13">
        <v>0</v>
      </c>
      <c r="B136" s="12">
        <v>0</v>
      </c>
      <c r="C136" s="12">
        <v>0</v>
      </c>
      <c r="D136" s="12">
        <v>0</v>
      </c>
      <c r="E136" s="11">
        <v>0</v>
      </c>
      <c r="K136" s="34"/>
      <c r="L136" s="49"/>
      <c r="M136" s="33" t="s">
        <v>107</v>
      </c>
      <c r="N136" s="32"/>
      <c r="O136" s="36"/>
      <c r="P136" s="31">
        <f t="shared" si="6"/>
        <v>10870</v>
      </c>
      <c r="Q136" s="30">
        <f t="shared" si="6"/>
        <v>275</v>
      </c>
      <c r="R136" s="30">
        <f t="shared" si="6"/>
        <v>0</v>
      </c>
      <c r="S136" s="39">
        <f t="shared" si="6"/>
        <v>7946</v>
      </c>
      <c r="T136" s="38">
        <f t="shared" si="6"/>
        <v>0</v>
      </c>
      <c r="U136" s="37" t="s">
        <v>108</v>
      </c>
      <c r="V136" s="49"/>
      <c r="W136" s="33" t="s">
        <v>107</v>
      </c>
      <c r="X136" s="32"/>
      <c r="Y136" s="36" t="s">
        <v>43</v>
      </c>
      <c r="Z136" s="31">
        <f aca="true" t="shared" si="8" ref="Z136:AB139">IF(ISERROR(Z$28*(Q136/(Q$136+Q$137+Q$138+Q$139+Q$141+Q$142+Q$143))),0,ROUND(Z$28*(Q136/(Q$136+Q$137+Q$138+Q$139+Q$141+Q$142+Q$143)),0))</f>
        <v>65</v>
      </c>
      <c r="AA136" s="30">
        <f t="shared" si="8"/>
        <v>0</v>
      </c>
      <c r="AB136" s="35">
        <f t="shared" si="8"/>
        <v>1894</v>
      </c>
      <c r="AC136" s="29">
        <f>IF(ISERROR((AC$28)*(T136/(T$136+T$137+T$138+T$139+T$141+T$142+T$143))),0,ROUND((AC$28)*(T136/(T$136+T$137+T$138+T$139+T$141+T$142+T$143)),0))</f>
        <v>0</v>
      </c>
      <c r="AD136" s="8"/>
      <c r="AE136" s="34"/>
      <c r="AF136" s="49"/>
      <c r="AG136" s="33" t="s">
        <v>107</v>
      </c>
      <c r="AH136" s="32"/>
      <c r="AI136" s="31">
        <f t="shared" si="2"/>
        <v>210</v>
      </c>
      <c r="AJ136" s="30">
        <f t="shared" si="4"/>
        <v>0</v>
      </c>
      <c r="AK136" s="29">
        <f t="shared" si="5"/>
        <v>118</v>
      </c>
    </row>
    <row r="137" spans="1:37" ht="14.25" customHeight="1">
      <c r="A137" s="13">
        <v>0</v>
      </c>
      <c r="B137" s="12">
        <v>0</v>
      </c>
      <c r="C137" s="12">
        <v>0</v>
      </c>
      <c r="D137" s="12">
        <v>0</v>
      </c>
      <c r="E137" s="11">
        <v>0</v>
      </c>
      <c r="K137" s="34"/>
      <c r="L137" s="49" t="s">
        <v>106</v>
      </c>
      <c r="M137" s="33" t="s">
        <v>105</v>
      </c>
      <c r="N137" s="32"/>
      <c r="O137" s="36"/>
      <c r="P137" s="31">
        <f t="shared" si="6"/>
        <v>48917</v>
      </c>
      <c r="Q137" s="30">
        <f t="shared" si="6"/>
        <v>48717</v>
      </c>
      <c r="R137" s="30">
        <f t="shared" si="6"/>
        <v>0</v>
      </c>
      <c r="S137" s="39">
        <f t="shared" si="6"/>
        <v>21280</v>
      </c>
      <c r="T137" s="38">
        <f t="shared" si="6"/>
        <v>15700</v>
      </c>
      <c r="U137" s="37"/>
      <c r="V137" s="49" t="s">
        <v>106</v>
      </c>
      <c r="W137" s="33" t="s">
        <v>105</v>
      </c>
      <c r="X137" s="32"/>
      <c r="Y137" s="36" t="s">
        <v>43</v>
      </c>
      <c r="Z137" s="31">
        <f t="shared" si="8"/>
        <v>11510</v>
      </c>
      <c r="AA137" s="30">
        <f t="shared" si="8"/>
        <v>0</v>
      </c>
      <c r="AB137" s="35">
        <f t="shared" si="8"/>
        <v>5072</v>
      </c>
      <c r="AC137" s="29">
        <f>IF(ISERROR((AC$28)*(T137/(T$136+T$137+T$138+T$139+T$141+T$142+T$143))),0,ROUND((AC$28)*(T137/(T$136+T$137+T$138+T$139+T$141+T$142+T$143)),0))</f>
        <v>0</v>
      </c>
      <c r="AD137" s="8"/>
      <c r="AE137" s="34"/>
      <c r="AF137" s="49" t="s">
        <v>106</v>
      </c>
      <c r="AG137" s="33" t="s">
        <v>105</v>
      </c>
      <c r="AH137" s="32"/>
      <c r="AI137" s="31">
        <f t="shared" si="2"/>
        <v>37207</v>
      </c>
      <c r="AJ137" s="30">
        <f t="shared" si="4"/>
        <v>0</v>
      </c>
      <c r="AK137" s="29">
        <f t="shared" si="5"/>
        <v>16121</v>
      </c>
    </row>
    <row r="138" spans="1:37" ht="14.25" customHeight="1">
      <c r="A138" s="13">
        <v>0</v>
      </c>
      <c r="B138" s="12">
        <v>0</v>
      </c>
      <c r="C138" s="12">
        <v>0</v>
      </c>
      <c r="D138" s="12">
        <v>0</v>
      </c>
      <c r="E138" s="11">
        <v>0</v>
      </c>
      <c r="K138" s="34"/>
      <c r="L138" s="49" t="s">
        <v>104</v>
      </c>
      <c r="M138" s="33" t="s">
        <v>103</v>
      </c>
      <c r="N138" s="32"/>
      <c r="O138" s="36"/>
      <c r="P138" s="31">
        <f t="shared" si="6"/>
        <v>0</v>
      </c>
      <c r="Q138" s="30">
        <f t="shared" si="6"/>
        <v>0</v>
      </c>
      <c r="R138" s="30">
        <f t="shared" si="6"/>
        <v>0</v>
      </c>
      <c r="S138" s="39">
        <f t="shared" si="6"/>
        <v>0</v>
      </c>
      <c r="T138" s="38">
        <f t="shared" si="6"/>
        <v>0</v>
      </c>
      <c r="U138" s="37"/>
      <c r="V138" s="49" t="s">
        <v>104</v>
      </c>
      <c r="W138" s="33" t="s">
        <v>103</v>
      </c>
      <c r="X138" s="32"/>
      <c r="Y138" s="36" t="s">
        <v>43</v>
      </c>
      <c r="Z138" s="31">
        <f t="shared" si="8"/>
        <v>0</v>
      </c>
      <c r="AA138" s="30">
        <f t="shared" si="8"/>
        <v>0</v>
      </c>
      <c r="AB138" s="35">
        <f t="shared" si="8"/>
        <v>0</v>
      </c>
      <c r="AC138" s="29">
        <f>IF(ISERROR((AC$28)*(T138/(T$136+T$137+T$138+T$139+T$141+T$142+T$143))),0,ROUND((AC$28)*(T138/(T$136+T$137+T$138+T$139+T$141+T$142+T$143)),0))</f>
        <v>0</v>
      </c>
      <c r="AD138" s="8"/>
      <c r="AE138" s="34"/>
      <c r="AF138" s="49" t="s">
        <v>104</v>
      </c>
      <c r="AG138" s="33" t="s">
        <v>103</v>
      </c>
      <c r="AH138" s="32"/>
      <c r="AI138" s="31">
        <f t="shared" si="2"/>
        <v>0</v>
      </c>
      <c r="AJ138" s="30">
        <f t="shared" si="4"/>
        <v>0</v>
      </c>
      <c r="AK138" s="29">
        <f t="shared" si="5"/>
        <v>0</v>
      </c>
    </row>
    <row r="139" spans="1:37" ht="14.25" customHeight="1">
      <c r="A139" s="13">
        <v>0</v>
      </c>
      <c r="B139" s="12">
        <v>0</v>
      </c>
      <c r="C139" s="12">
        <v>0</v>
      </c>
      <c r="D139" s="12">
        <v>0</v>
      </c>
      <c r="E139" s="11">
        <v>0</v>
      </c>
      <c r="K139" s="34"/>
      <c r="L139" s="49" t="s">
        <v>102</v>
      </c>
      <c r="M139" s="33" t="s">
        <v>76</v>
      </c>
      <c r="N139" s="32"/>
      <c r="O139" s="36"/>
      <c r="P139" s="31">
        <f t="shared" si="6"/>
        <v>0</v>
      </c>
      <c r="Q139" s="30">
        <f t="shared" si="6"/>
        <v>0</v>
      </c>
      <c r="R139" s="30">
        <f t="shared" si="6"/>
        <v>0</v>
      </c>
      <c r="S139" s="39">
        <f t="shared" si="6"/>
        <v>0</v>
      </c>
      <c r="T139" s="38">
        <f t="shared" si="6"/>
        <v>0</v>
      </c>
      <c r="U139" s="37"/>
      <c r="V139" s="49" t="s">
        <v>102</v>
      </c>
      <c r="W139" s="33" t="s">
        <v>76</v>
      </c>
      <c r="X139" s="32"/>
      <c r="Y139" s="36" t="s">
        <v>43</v>
      </c>
      <c r="Z139" s="31">
        <f t="shared" si="8"/>
        <v>0</v>
      </c>
      <c r="AA139" s="30">
        <f t="shared" si="8"/>
        <v>0</v>
      </c>
      <c r="AB139" s="35">
        <f t="shared" si="8"/>
        <v>0</v>
      </c>
      <c r="AC139" s="29">
        <f>IF(ISERROR((AC$28)*(T139/(T$136+T$137+T$138+T$139+T$141+T$142+T$143))),0,ROUND((AC$28)*(T139/(T$136+T$137+T$138+T$139+T$141+T$142+T$143)),0))</f>
        <v>0</v>
      </c>
      <c r="AD139" s="8"/>
      <c r="AE139" s="34"/>
      <c r="AF139" s="49" t="s">
        <v>102</v>
      </c>
      <c r="AG139" s="33" t="s">
        <v>76</v>
      </c>
      <c r="AH139" s="32"/>
      <c r="AI139" s="31">
        <f t="shared" si="2"/>
        <v>0</v>
      </c>
      <c r="AJ139" s="30">
        <f t="shared" si="4"/>
        <v>0</v>
      </c>
      <c r="AK139" s="29">
        <f t="shared" si="5"/>
        <v>0</v>
      </c>
    </row>
    <row r="140" spans="1:37" ht="14.25" customHeight="1">
      <c r="A140" s="13">
        <v>0</v>
      </c>
      <c r="B140" s="12">
        <v>0</v>
      </c>
      <c r="C140" s="12">
        <v>0</v>
      </c>
      <c r="D140" s="12">
        <v>0</v>
      </c>
      <c r="E140" s="11">
        <v>0</v>
      </c>
      <c r="K140" s="34"/>
      <c r="L140" s="49" t="s">
        <v>65</v>
      </c>
      <c r="M140" s="33" t="s">
        <v>101</v>
      </c>
      <c r="N140" s="32"/>
      <c r="O140" s="36"/>
      <c r="P140" s="31">
        <f t="shared" si="6"/>
        <v>0</v>
      </c>
      <c r="Q140" s="30">
        <f t="shared" si="6"/>
        <v>0</v>
      </c>
      <c r="R140" s="30">
        <f t="shared" si="6"/>
        <v>0</v>
      </c>
      <c r="S140" s="39">
        <f t="shared" si="6"/>
        <v>0</v>
      </c>
      <c r="T140" s="38">
        <f t="shared" si="6"/>
        <v>0</v>
      </c>
      <c r="U140" s="37"/>
      <c r="V140" s="49" t="s">
        <v>65</v>
      </c>
      <c r="W140" s="33" t="s">
        <v>101</v>
      </c>
      <c r="X140" s="32"/>
      <c r="Y140" s="36"/>
      <c r="Z140" s="31">
        <f>Z25</f>
        <v>0</v>
      </c>
      <c r="AA140" s="30">
        <f>AA25</f>
        <v>0</v>
      </c>
      <c r="AB140" s="35">
        <f>AB25</f>
        <v>0</v>
      </c>
      <c r="AC140" s="29">
        <f>AC25</f>
        <v>0</v>
      </c>
      <c r="AD140" s="8"/>
      <c r="AE140" s="34"/>
      <c r="AF140" s="49" t="s">
        <v>65</v>
      </c>
      <c r="AG140" s="33" t="s">
        <v>101</v>
      </c>
      <c r="AH140" s="32"/>
      <c r="AI140" s="31">
        <f t="shared" si="2"/>
        <v>0</v>
      </c>
      <c r="AJ140" s="30">
        <f t="shared" si="4"/>
        <v>0</v>
      </c>
      <c r="AK140" s="29">
        <f t="shared" si="5"/>
        <v>0</v>
      </c>
    </row>
    <row r="141" spans="1:37" ht="14.25" customHeight="1">
      <c r="A141" s="13">
        <v>0</v>
      </c>
      <c r="B141" s="12">
        <v>0</v>
      </c>
      <c r="C141" s="12">
        <v>0</v>
      </c>
      <c r="D141" s="12">
        <v>0</v>
      </c>
      <c r="E141" s="11">
        <v>0</v>
      </c>
      <c r="K141" s="34"/>
      <c r="L141" s="49" t="s">
        <v>79</v>
      </c>
      <c r="M141" s="33" t="s">
        <v>100</v>
      </c>
      <c r="N141" s="32"/>
      <c r="O141" s="36"/>
      <c r="P141" s="31">
        <f t="shared" si="6"/>
        <v>1356</v>
      </c>
      <c r="Q141" s="30">
        <f t="shared" si="6"/>
        <v>1356</v>
      </c>
      <c r="R141" s="30">
        <f t="shared" si="6"/>
        <v>0</v>
      </c>
      <c r="S141" s="39">
        <f t="shared" si="6"/>
        <v>0</v>
      </c>
      <c r="T141" s="38">
        <f t="shared" si="6"/>
        <v>0</v>
      </c>
      <c r="U141" s="37"/>
      <c r="V141" s="49" t="s">
        <v>79</v>
      </c>
      <c r="W141" s="33" t="s">
        <v>100</v>
      </c>
      <c r="X141" s="32"/>
      <c r="Y141" s="36" t="s">
        <v>43</v>
      </c>
      <c r="Z141" s="31">
        <f aca="true" t="shared" si="9" ref="Z141:AB143">IF(ISERROR(Z$28*(Q141/(Q$136+Q$137+Q$138+Q$139+Q$141+Q$142+Q$143))),0,ROUND(Z$28*(Q141/(Q$136+Q$137+Q$138+Q$139+Q$141+Q$142+Q$143)),0))</f>
        <v>320</v>
      </c>
      <c r="AA141" s="30">
        <f t="shared" si="9"/>
        <v>0</v>
      </c>
      <c r="AB141" s="35">
        <f t="shared" si="9"/>
        <v>0</v>
      </c>
      <c r="AC141" s="29">
        <f>IF(ISERROR((AC$28)*(T141/(T$136+T$137+T$138+T$139+T$141+T$142+T$143))),0,ROUND((AC$28)*(T141/(T$136+T$137+T$138+T$139+T$141+T$142+T$143)),0))</f>
        <v>0</v>
      </c>
      <c r="AD141" s="8"/>
      <c r="AE141" s="34"/>
      <c r="AF141" s="49" t="s">
        <v>79</v>
      </c>
      <c r="AG141" s="33" t="s">
        <v>100</v>
      </c>
      <c r="AH141" s="32"/>
      <c r="AI141" s="31">
        <f t="shared" si="2"/>
        <v>1036</v>
      </c>
      <c r="AJ141" s="30">
        <f t="shared" si="4"/>
        <v>0</v>
      </c>
      <c r="AK141" s="29">
        <f t="shared" si="5"/>
        <v>0</v>
      </c>
    </row>
    <row r="142" spans="1:37" ht="14.25" customHeight="1">
      <c r="A142" s="13">
        <v>0</v>
      </c>
      <c r="B142" s="12">
        <v>0</v>
      </c>
      <c r="C142" s="12">
        <v>0</v>
      </c>
      <c r="D142" s="12">
        <v>0</v>
      </c>
      <c r="E142" s="11">
        <v>0</v>
      </c>
      <c r="K142" s="34"/>
      <c r="L142" s="49" t="s">
        <v>45</v>
      </c>
      <c r="M142" s="33" t="s">
        <v>73</v>
      </c>
      <c r="N142" s="32"/>
      <c r="O142" s="36"/>
      <c r="P142" s="31">
        <f t="shared" si="6"/>
        <v>0</v>
      </c>
      <c r="Q142" s="30">
        <f t="shared" si="6"/>
        <v>0</v>
      </c>
      <c r="R142" s="30">
        <f t="shared" si="6"/>
        <v>0</v>
      </c>
      <c r="S142" s="39">
        <f t="shared" si="6"/>
        <v>0</v>
      </c>
      <c r="T142" s="38">
        <f t="shared" si="6"/>
        <v>0</v>
      </c>
      <c r="U142" s="37"/>
      <c r="V142" s="49" t="s">
        <v>45</v>
      </c>
      <c r="W142" s="33" t="s">
        <v>73</v>
      </c>
      <c r="X142" s="32"/>
      <c r="Y142" s="36" t="s">
        <v>43</v>
      </c>
      <c r="Z142" s="31">
        <f t="shared" si="9"/>
        <v>0</v>
      </c>
      <c r="AA142" s="30">
        <f t="shared" si="9"/>
        <v>0</v>
      </c>
      <c r="AB142" s="35">
        <f t="shared" si="9"/>
        <v>0</v>
      </c>
      <c r="AC142" s="29">
        <f>IF(ISERROR((AC$28)*(T142/(T$136+T$137+T$138+T$139+T$141+T$142+T$143))),0,ROUND((AC$28)*(T142/(T$136+T$137+T$138+T$139+T$141+T$142+T$143)),0))</f>
        <v>0</v>
      </c>
      <c r="AD142" s="8"/>
      <c r="AE142" s="34" t="s">
        <v>99</v>
      </c>
      <c r="AF142" s="49" t="s">
        <v>45</v>
      </c>
      <c r="AG142" s="33" t="s">
        <v>73</v>
      </c>
      <c r="AH142" s="32"/>
      <c r="AI142" s="31">
        <f t="shared" si="2"/>
        <v>0</v>
      </c>
      <c r="AJ142" s="30">
        <f t="shared" si="4"/>
        <v>0</v>
      </c>
      <c r="AK142" s="29">
        <f t="shared" si="5"/>
        <v>0</v>
      </c>
    </row>
    <row r="143" spans="1:37" ht="14.25" customHeight="1">
      <c r="A143" s="13">
        <v>0</v>
      </c>
      <c r="B143" s="12">
        <v>0</v>
      </c>
      <c r="C143" s="12">
        <v>0</v>
      </c>
      <c r="D143" s="12">
        <v>0</v>
      </c>
      <c r="E143" s="11">
        <v>0</v>
      </c>
      <c r="K143" s="34"/>
      <c r="L143" s="40"/>
      <c r="M143" s="33" t="s">
        <v>5</v>
      </c>
      <c r="N143" s="32"/>
      <c r="O143" s="36"/>
      <c r="P143" s="31">
        <f aca="true" t="shared" si="10" ref="P143:T152">P28+P82</f>
        <v>25471</v>
      </c>
      <c r="Q143" s="30">
        <f t="shared" si="10"/>
        <v>14015</v>
      </c>
      <c r="R143" s="30">
        <f t="shared" si="10"/>
        <v>0</v>
      </c>
      <c r="S143" s="39">
        <f t="shared" si="10"/>
        <v>6961</v>
      </c>
      <c r="T143" s="38">
        <f t="shared" si="10"/>
        <v>0</v>
      </c>
      <c r="U143" s="37"/>
      <c r="V143" s="40"/>
      <c r="W143" s="33" t="s">
        <v>5</v>
      </c>
      <c r="X143" s="32"/>
      <c r="Y143" s="36" t="s">
        <v>43</v>
      </c>
      <c r="Z143" s="31">
        <f t="shared" si="9"/>
        <v>3311</v>
      </c>
      <c r="AA143" s="30">
        <f t="shared" si="9"/>
        <v>0</v>
      </c>
      <c r="AB143" s="35">
        <f t="shared" si="9"/>
        <v>1659</v>
      </c>
      <c r="AC143" s="29">
        <f>IF(ISERROR((AC$28)*(T143/(T$136+T$137+T$138+T$139+T$141+T$142+T$143))),0,ROUND((AC$28)*(T143/(T$136+T$137+T$138+T$139+T$141+T$142+T$143)),0))</f>
        <v>0</v>
      </c>
      <c r="AD143" s="8"/>
      <c r="AE143" s="34" t="s">
        <v>98</v>
      </c>
      <c r="AF143" s="40"/>
      <c r="AG143" s="33" t="s">
        <v>5</v>
      </c>
      <c r="AH143" s="32"/>
      <c r="AI143" s="31">
        <f t="shared" si="2"/>
        <v>10704</v>
      </c>
      <c r="AJ143" s="30">
        <f t="shared" si="4"/>
        <v>0</v>
      </c>
      <c r="AK143" s="29">
        <f t="shared" si="5"/>
        <v>2561</v>
      </c>
    </row>
    <row r="144" spans="1:37" ht="14.25" customHeight="1">
      <c r="A144" s="13">
        <v>0</v>
      </c>
      <c r="B144" s="12">
        <v>0</v>
      </c>
      <c r="C144" s="12">
        <v>0</v>
      </c>
      <c r="D144" s="12">
        <v>0</v>
      </c>
      <c r="E144" s="11">
        <v>0</v>
      </c>
      <c r="K144" s="34" t="s">
        <v>57</v>
      </c>
      <c r="L144" s="50" t="s">
        <v>96</v>
      </c>
      <c r="M144" s="32"/>
      <c r="N144" s="32"/>
      <c r="O144" s="36"/>
      <c r="P144" s="31">
        <f t="shared" si="10"/>
        <v>11420</v>
      </c>
      <c r="Q144" s="30">
        <f t="shared" si="10"/>
        <v>11420</v>
      </c>
      <c r="R144" s="30">
        <f t="shared" si="10"/>
        <v>0</v>
      </c>
      <c r="S144" s="39">
        <f t="shared" si="10"/>
        <v>0</v>
      </c>
      <c r="T144" s="38">
        <f t="shared" si="10"/>
        <v>0</v>
      </c>
      <c r="U144" s="37" t="s">
        <v>57</v>
      </c>
      <c r="V144" s="50" t="s">
        <v>96</v>
      </c>
      <c r="W144" s="32"/>
      <c r="X144" s="32"/>
      <c r="Y144" s="36" t="s">
        <v>43</v>
      </c>
      <c r="Z144" s="31">
        <f>IF(ISERROR(Z$60*(Q144/(Q$135+Q$144+Q$163+Q$175))),0,ROUND(Z$60*(Q144/(Q$135+Q$144+Q$163+Q$175)),0))</f>
        <v>1</v>
      </c>
      <c r="AA144" s="30">
        <f>IF(ISERROR(AA$60*(R144/(R$135+R$144+R$163+R$175))),0,ROUND(AA$60*(R144/(R$135+R$144+R$163+R$175)),0))</f>
        <v>0</v>
      </c>
      <c r="AB144" s="35">
        <f>IF(ISERROR(AB$60*(S144/(S$135+S$144+S$163+S$175))),0,ROUND(AB$60*(S144/(S$135+S$144+S$163+S$175)),0))</f>
        <v>0</v>
      </c>
      <c r="AC144" s="29">
        <f>IF(ISERROR((AC$60)*(T144/(T$135+T$144+T$163+T$175))),0,ROUND((AC$60)*(T144/(T$135+T$144+T$163+T$175)),0))</f>
        <v>0</v>
      </c>
      <c r="AD144" s="8"/>
      <c r="AE144" s="34" t="s">
        <v>97</v>
      </c>
      <c r="AF144" s="50" t="s">
        <v>96</v>
      </c>
      <c r="AG144" s="32"/>
      <c r="AH144" s="32"/>
      <c r="AI144" s="31">
        <f t="shared" si="2"/>
        <v>11419</v>
      </c>
      <c r="AJ144" s="30">
        <f>SUM(AJ145:AJ147)</f>
        <v>0</v>
      </c>
      <c r="AK144" s="29">
        <f>SUM(AK145:AK147)</f>
        <v>0</v>
      </c>
    </row>
    <row r="145" spans="1:37" ht="14.25" customHeight="1">
      <c r="A145" s="13">
        <v>0</v>
      </c>
      <c r="B145" s="12">
        <v>0</v>
      </c>
      <c r="C145" s="12">
        <v>0</v>
      </c>
      <c r="D145" s="12">
        <v>0</v>
      </c>
      <c r="E145" s="11">
        <v>0</v>
      </c>
      <c r="K145" s="34" t="s">
        <v>95</v>
      </c>
      <c r="L145" s="49"/>
      <c r="M145" s="33" t="s">
        <v>93</v>
      </c>
      <c r="N145" s="32"/>
      <c r="O145" s="36"/>
      <c r="P145" s="31">
        <f t="shared" si="10"/>
        <v>0</v>
      </c>
      <c r="Q145" s="30">
        <f t="shared" si="10"/>
        <v>0</v>
      </c>
      <c r="R145" s="30">
        <f t="shared" si="10"/>
        <v>0</v>
      </c>
      <c r="S145" s="39">
        <f t="shared" si="10"/>
        <v>0</v>
      </c>
      <c r="T145" s="38">
        <f t="shared" si="10"/>
        <v>0</v>
      </c>
      <c r="U145" s="37"/>
      <c r="V145" s="49"/>
      <c r="W145" s="33" t="s">
        <v>93</v>
      </c>
      <c r="X145" s="32"/>
      <c r="Y145" s="36" t="s">
        <v>43</v>
      </c>
      <c r="Z145" s="31">
        <f aca="true" t="shared" si="11" ref="Z145:AC147">IF(ISERROR(Z$144*(Q145/Q$144)),0,ROUND(Z$144*(Q145/Q$144),0))</f>
        <v>0</v>
      </c>
      <c r="AA145" s="30">
        <f t="shared" si="11"/>
        <v>0</v>
      </c>
      <c r="AB145" s="35">
        <f t="shared" si="11"/>
        <v>0</v>
      </c>
      <c r="AC145" s="29">
        <f t="shared" si="11"/>
        <v>0</v>
      </c>
      <c r="AD145" s="8"/>
      <c r="AE145" s="34" t="s">
        <v>94</v>
      </c>
      <c r="AF145" s="49"/>
      <c r="AG145" s="33" t="s">
        <v>93</v>
      </c>
      <c r="AH145" s="32"/>
      <c r="AI145" s="31">
        <f t="shared" si="2"/>
        <v>0</v>
      </c>
      <c r="AJ145" s="30">
        <f aca="true" t="shared" si="12" ref="AJ145:AJ153">IF($P145-$Z145=0,0,ROUND((R145-AA145)*$AI145/($P145-$Z145),0))</f>
        <v>0</v>
      </c>
      <c r="AK145" s="29">
        <f aca="true" t="shared" si="13" ref="AK145:AK153">IF(P145-Z145=0,0,ROUND((S145-AB145)*AI145/(P145-Z145),0))</f>
        <v>0</v>
      </c>
    </row>
    <row r="146" spans="1:37" ht="14.25" customHeight="1">
      <c r="A146" s="13">
        <v>0</v>
      </c>
      <c r="B146" s="12">
        <v>0</v>
      </c>
      <c r="C146" s="12">
        <v>0</v>
      </c>
      <c r="D146" s="12">
        <v>0</v>
      </c>
      <c r="E146" s="11">
        <v>0</v>
      </c>
      <c r="K146" s="34" t="s">
        <v>92</v>
      </c>
      <c r="L146" s="49"/>
      <c r="M146" s="33" t="s">
        <v>91</v>
      </c>
      <c r="N146" s="32"/>
      <c r="O146" s="36"/>
      <c r="P146" s="31">
        <f t="shared" si="10"/>
        <v>11420</v>
      </c>
      <c r="Q146" s="30">
        <f t="shared" si="10"/>
        <v>11420</v>
      </c>
      <c r="R146" s="30">
        <f t="shared" si="10"/>
        <v>0</v>
      </c>
      <c r="S146" s="39">
        <f t="shared" si="10"/>
        <v>0</v>
      </c>
      <c r="T146" s="38">
        <f t="shared" si="10"/>
        <v>0</v>
      </c>
      <c r="U146" s="37"/>
      <c r="V146" s="49"/>
      <c r="W146" s="33" t="s">
        <v>91</v>
      </c>
      <c r="X146" s="32"/>
      <c r="Y146" s="36" t="s">
        <v>43</v>
      </c>
      <c r="Z146" s="31">
        <f t="shared" si="11"/>
        <v>1</v>
      </c>
      <c r="AA146" s="30">
        <f t="shared" si="11"/>
        <v>0</v>
      </c>
      <c r="AB146" s="35">
        <f t="shared" si="11"/>
        <v>0</v>
      </c>
      <c r="AC146" s="29">
        <f t="shared" si="11"/>
        <v>0</v>
      </c>
      <c r="AD146" s="8"/>
      <c r="AE146" s="34" t="s">
        <v>45</v>
      </c>
      <c r="AF146" s="49"/>
      <c r="AG146" s="33" t="s">
        <v>91</v>
      </c>
      <c r="AH146" s="32"/>
      <c r="AI146" s="31">
        <f t="shared" si="2"/>
        <v>11419</v>
      </c>
      <c r="AJ146" s="30">
        <f t="shared" si="12"/>
        <v>0</v>
      </c>
      <c r="AK146" s="29">
        <f t="shared" si="13"/>
        <v>0</v>
      </c>
    </row>
    <row r="147" spans="1:37" ht="14.25" customHeight="1">
      <c r="A147" s="13">
        <v>0</v>
      </c>
      <c r="B147" s="12">
        <v>0</v>
      </c>
      <c r="C147" s="12">
        <v>0</v>
      </c>
      <c r="D147" s="12">
        <v>0</v>
      </c>
      <c r="E147" s="11">
        <v>0</v>
      </c>
      <c r="K147" s="34" t="s">
        <v>90</v>
      </c>
      <c r="L147" s="49"/>
      <c r="M147" s="33" t="s">
        <v>5</v>
      </c>
      <c r="N147" s="32"/>
      <c r="O147" s="36"/>
      <c r="P147" s="31">
        <f t="shared" si="10"/>
        <v>0</v>
      </c>
      <c r="Q147" s="30">
        <f t="shared" si="10"/>
        <v>0</v>
      </c>
      <c r="R147" s="30">
        <f t="shared" si="10"/>
        <v>0</v>
      </c>
      <c r="S147" s="39">
        <f t="shared" si="10"/>
        <v>0</v>
      </c>
      <c r="T147" s="38">
        <f t="shared" si="10"/>
        <v>0</v>
      </c>
      <c r="U147" s="37"/>
      <c r="V147" s="49"/>
      <c r="W147" s="33" t="s">
        <v>5</v>
      </c>
      <c r="X147" s="32"/>
      <c r="Y147" s="36" t="s">
        <v>43</v>
      </c>
      <c r="Z147" s="31">
        <f t="shared" si="11"/>
        <v>0</v>
      </c>
      <c r="AA147" s="30">
        <f t="shared" si="11"/>
        <v>0</v>
      </c>
      <c r="AB147" s="35">
        <f t="shared" si="11"/>
        <v>0</v>
      </c>
      <c r="AC147" s="29">
        <f t="shared" si="11"/>
        <v>0</v>
      </c>
      <c r="AD147" s="8"/>
      <c r="AE147" s="34" t="s">
        <v>89</v>
      </c>
      <c r="AF147" s="49"/>
      <c r="AG147" s="33" t="s">
        <v>5</v>
      </c>
      <c r="AH147" s="32"/>
      <c r="AI147" s="31">
        <f t="shared" si="2"/>
        <v>0</v>
      </c>
      <c r="AJ147" s="30">
        <f t="shared" si="12"/>
        <v>0</v>
      </c>
      <c r="AK147" s="29">
        <f t="shared" si="13"/>
        <v>0</v>
      </c>
    </row>
    <row r="148" spans="1:37" ht="14.25" customHeight="1">
      <c r="A148" s="13">
        <v>0</v>
      </c>
      <c r="B148" s="12">
        <v>0</v>
      </c>
      <c r="C148" s="12">
        <v>0</v>
      </c>
      <c r="D148" s="12">
        <v>0</v>
      </c>
      <c r="E148" s="11">
        <v>0</v>
      </c>
      <c r="K148" s="34" t="s">
        <v>88</v>
      </c>
      <c r="L148" s="50"/>
      <c r="M148" s="33" t="s">
        <v>86</v>
      </c>
      <c r="N148" s="32"/>
      <c r="O148" s="36"/>
      <c r="P148" s="31">
        <f t="shared" si="10"/>
        <v>212237</v>
      </c>
      <c r="Q148" s="30">
        <f t="shared" si="10"/>
        <v>212237</v>
      </c>
      <c r="R148" s="30">
        <f t="shared" si="10"/>
        <v>0</v>
      </c>
      <c r="S148" s="39">
        <f t="shared" si="10"/>
        <v>15244</v>
      </c>
      <c r="T148" s="38">
        <f t="shared" si="10"/>
        <v>0</v>
      </c>
      <c r="U148" s="37" t="s">
        <v>57</v>
      </c>
      <c r="V148" s="50"/>
      <c r="W148" s="33" t="s">
        <v>86</v>
      </c>
      <c r="X148" s="32"/>
      <c r="Y148" s="36" t="s">
        <v>43</v>
      </c>
      <c r="Z148" s="31">
        <f>IF(ISERROR(Z$33*(Q148/(Q148+Q149))),0,ROUND(Z$33*(Q148/(Q148+Q149)),0))</f>
        <v>19661</v>
      </c>
      <c r="AA148" s="30">
        <f>IF(ISERROR(AA$33*(R148/(R148+R149))),0,ROUND(AA$33*(R148/(R148+R149)),0))</f>
        <v>0</v>
      </c>
      <c r="AB148" s="35">
        <f>IF(ISERROR(AB$33*(S148/(S148+S149))),0,ROUND(AB$33*(S148/(S148+S149)),0))</f>
        <v>1860</v>
      </c>
      <c r="AC148" s="29">
        <f>IF(ISERROR((AC$33)*(T148/(T148+T149))),0,ROUND((AC$33)*(T148/(T148+T149)),0))</f>
        <v>0</v>
      </c>
      <c r="AD148" s="8"/>
      <c r="AE148" s="34" t="s">
        <v>87</v>
      </c>
      <c r="AF148" s="50"/>
      <c r="AG148" s="33" t="s">
        <v>86</v>
      </c>
      <c r="AH148" s="32"/>
      <c r="AI148" s="31">
        <f t="shared" si="2"/>
        <v>192576</v>
      </c>
      <c r="AJ148" s="30">
        <f t="shared" si="12"/>
        <v>0</v>
      </c>
      <c r="AK148" s="29">
        <f t="shared" si="13"/>
        <v>13384</v>
      </c>
    </row>
    <row r="149" spans="1:37" ht="14.25" customHeight="1">
      <c r="A149" s="13">
        <v>0</v>
      </c>
      <c r="B149" s="12">
        <v>0</v>
      </c>
      <c r="C149" s="12">
        <v>0</v>
      </c>
      <c r="D149" s="12">
        <v>0</v>
      </c>
      <c r="E149" s="11">
        <v>0</v>
      </c>
      <c r="K149" s="34" t="s">
        <v>85</v>
      </c>
      <c r="L149" s="49"/>
      <c r="M149" s="33" t="s">
        <v>83</v>
      </c>
      <c r="N149" s="32"/>
      <c r="O149" s="36"/>
      <c r="P149" s="31">
        <f t="shared" si="10"/>
        <v>0</v>
      </c>
      <c r="Q149" s="30">
        <f t="shared" si="10"/>
        <v>0</v>
      </c>
      <c r="R149" s="30">
        <f t="shared" si="10"/>
        <v>0</v>
      </c>
      <c r="S149" s="39">
        <f t="shared" si="10"/>
        <v>0</v>
      </c>
      <c r="T149" s="38">
        <f t="shared" si="10"/>
        <v>0</v>
      </c>
      <c r="U149" s="37"/>
      <c r="V149" s="49"/>
      <c r="W149" s="33" t="s">
        <v>83</v>
      </c>
      <c r="X149" s="32"/>
      <c r="Y149" s="36" t="s">
        <v>43</v>
      </c>
      <c r="Z149" s="31">
        <f>Z33-Z148</f>
        <v>0</v>
      </c>
      <c r="AA149" s="30">
        <f>AA33-AA148</f>
        <v>0</v>
      </c>
      <c r="AB149" s="35">
        <f>AB33-AB148</f>
        <v>0</v>
      </c>
      <c r="AC149" s="29">
        <f>AC33-AC148</f>
        <v>0</v>
      </c>
      <c r="AD149" s="8"/>
      <c r="AE149" s="34" t="s">
        <v>84</v>
      </c>
      <c r="AF149" s="49"/>
      <c r="AG149" s="33" t="s">
        <v>83</v>
      </c>
      <c r="AH149" s="32"/>
      <c r="AI149" s="31">
        <f t="shared" si="2"/>
        <v>0</v>
      </c>
      <c r="AJ149" s="30">
        <f t="shared" si="12"/>
        <v>0</v>
      </c>
      <c r="AK149" s="29">
        <f t="shared" si="13"/>
        <v>0</v>
      </c>
    </row>
    <row r="150" spans="1:37" ht="14.25" customHeight="1">
      <c r="A150" s="13">
        <v>0</v>
      </c>
      <c r="B150" s="12">
        <v>0</v>
      </c>
      <c r="C150" s="12">
        <v>0</v>
      </c>
      <c r="D150" s="12">
        <v>0</v>
      </c>
      <c r="E150" s="11">
        <v>0</v>
      </c>
      <c r="K150" s="34" t="s">
        <v>82</v>
      </c>
      <c r="L150" s="49"/>
      <c r="M150" s="33" t="s">
        <v>80</v>
      </c>
      <c r="N150" s="32"/>
      <c r="O150" s="36"/>
      <c r="P150" s="31">
        <f t="shared" si="10"/>
        <v>2511</v>
      </c>
      <c r="Q150" s="30">
        <f t="shared" si="10"/>
        <v>2511</v>
      </c>
      <c r="R150" s="30">
        <f t="shared" si="10"/>
        <v>0</v>
      </c>
      <c r="S150" s="39">
        <f t="shared" si="10"/>
        <v>0</v>
      </c>
      <c r="T150" s="38">
        <f t="shared" si="10"/>
        <v>0</v>
      </c>
      <c r="U150" s="37"/>
      <c r="V150" s="49"/>
      <c r="W150" s="33" t="s">
        <v>80</v>
      </c>
      <c r="X150" s="32"/>
      <c r="Y150" s="36"/>
      <c r="Z150" s="31">
        <f>Z35</f>
        <v>0</v>
      </c>
      <c r="AA150" s="30">
        <f>AA35</f>
        <v>0</v>
      </c>
      <c r="AB150" s="35">
        <f>AB35</f>
        <v>0</v>
      </c>
      <c r="AC150" s="29">
        <f>AC35</f>
        <v>0</v>
      </c>
      <c r="AD150" s="8"/>
      <c r="AE150" s="34" t="s">
        <v>81</v>
      </c>
      <c r="AF150" s="49"/>
      <c r="AG150" s="33" t="s">
        <v>80</v>
      </c>
      <c r="AH150" s="32"/>
      <c r="AI150" s="31">
        <f t="shared" si="2"/>
        <v>2511</v>
      </c>
      <c r="AJ150" s="30">
        <f t="shared" si="12"/>
        <v>0</v>
      </c>
      <c r="AK150" s="29">
        <f t="shared" si="13"/>
        <v>0</v>
      </c>
    </row>
    <row r="151" spans="1:37" ht="14.25" customHeight="1">
      <c r="A151" s="13">
        <v>0</v>
      </c>
      <c r="B151" s="12">
        <v>0</v>
      </c>
      <c r="C151" s="12">
        <v>0</v>
      </c>
      <c r="D151" s="12">
        <v>0</v>
      </c>
      <c r="E151" s="11">
        <v>0</v>
      </c>
      <c r="K151" s="34" t="s">
        <v>79</v>
      </c>
      <c r="L151" s="49" t="s">
        <v>77</v>
      </c>
      <c r="M151" s="33" t="s">
        <v>76</v>
      </c>
      <c r="N151" s="32"/>
      <c r="O151" s="36"/>
      <c r="P151" s="31">
        <f t="shared" si="10"/>
        <v>0</v>
      </c>
      <c r="Q151" s="30">
        <f t="shared" si="10"/>
        <v>0</v>
      </c>
      <c r="R151" s="30">
        <f t="shared" si="10"/>
        <v>0</v>
      </c>
      <c r="S151" s="39">
        <f t="shared" si="10"/>
        <v>0</v>
      </c>
      <c r="T151" s="38">
        <f t="shared" si="10"/>
        <v>0</v>
      </c>
      <c r="U151" s="37"/>
      <c r="V151" s="49" t="s">
        <v>77</v>
      </c>
      <c r="W151" s="33" t="s">
        <v>76</v>
      </c>
      <c r="X151" s="32"/>
      <c r="Y151" s="36" t="s">
        <v>43</v>
      </c>
      <c r="Z151" s="31">
        <f aca="true" t="shared" si="14" ref="Z151:AB152">IF(ISERROR(Z$47*(Q151/(Q$151+Q$152+Q$162))),0,ROUND(Z$47*(Q151/(Q$151+Q$152+Q$162)),0))</f>
        <v>0</v>
      </c>
      <c r="AA151" s="30">
        <f t="shared" si="14"/>
        <v>0</v>
      </c>
      <c r="AB151" s="35">
        <f t="shared" si="14"/>
        <v>0</v>
      </c>
      <c r="AC151" s="29">
        <f>IF(ISERROR((AC$47)*(T151/(T$151+T$152+T$162))),0,ROUND((AC$47)*(T151/(T$151+T$152+T$162)),0))</f>
        <v>0</v>
      </c>
      <c r="AD151" s="8"/>
      <c r="AE151" s="34" t="s">
        <v>78</v>
      </c>
      <c r="AF151" s="49" t="s">
        <v>77</v>
      </c>
      <c r="AG151" s="33" t="s">
        <v>76</v>
      </c>
      <c r="AH151" s="32"/>
      <c r="AI151" s="31">
        <f t="shared" si="2"/>
        <v>0</v>
      </c>
      <c r="AJ151" s="30">
        <f t="shared" si="12"/>
        <v>0</v>
      </c>
      <c r="AK151" s="29">
        <f t="shared" si="13"/>
        <v>0</v>
      </c>
    </row>
    <row r="152" spans="1:37" ht="14.25" customHeight="1">
      <c r="A152" s="13">
        <v>0</v>
      </c>
      <c r="B152" s="12">
        <v>0</v>
      </c>
      <c r="C152" s="12">
        <v>0</v>
      </c>
      <c r="D152" s="12">
        <v>0</v>
      </c>
      <c r="E152" s="11">
        <v>0</v>
      </c>
      <c r="K152" s="34" t="s">
        <v>75</v>
      </c>
      <c r="L152" s="49"/>
      <c r="M152" s="33" t="s">
        <v>73</v>
      </c>
      <c r="N152" s="32"/>
      <c r="O152" s="36"/>
      <c r="P152" s="31">
        <f t="shared" si="10"/>
        <v>0</v>
      </c>
      <c r="Q152" s="30">
        <f t="shared" si="10"/>
        <v>0</v>
      </c>
      <c r="R152" s="30">
        <f t="shared" si="10"/>
        <v>0</v>
      </c>
      <c r="S152" s="39">
        <f t="shared" si="10"/>
        <v>0</v>
      </c>
      <c r="T152" s="38">
        <f t="shared" si="10"/>
        <v>0</v>
      </c>
      <c r="U152" s="37"/>
      <c r="V152" s="49"/>
      <c r="W152" s="33" t="s">
        <v>73</v>
      </c>
      <c r="X152" s="32"/>
      <c r="Y152" s="36" t="s">
        <v>43</v>
      </c>
      <c r="Z152" s="31">
        <f t="shared" si="14"/>
        <v>0</v>
      </c>
      <c r="AA152" s="30">
        <f t="shared" si="14"/>
        <v>0</v>
      </c>
      <c r="AB152" s="35">
        <f t="shared" si="14"/>
        <v>0</v>
      </c>
      <c r="AC152" s="29">
        <f>IF(ISERROR((AC$47)*(T152/(T$151+T$152+T$162))),0,ROUND((AC$47)*(T152/(T$151+T$152+T$162)),0))</f>
        <v>0</v>
      </c>
      <c r="AD152" s="8"/>
      <c r="AE152" s="34" t="s">
        <v>74</v>
      </c>
      <c r="AF152" s="49"/>
      <c r="AG152" s="33" t="s">
        <v>73</v>
      </c>
      <c r="AH152" s="32"/>
      <c r="AI152" s="31">
        <f t="shared" si="2"/>
        <v>0</v>
      </c>
      <c r="AJ152" s="30">
        <f t="shared" si="12"/>
        <v>0</v>
      </c>
      <c r="AK152" s="29">
        <f t="shared" si="13"/>
        <v>0</v>
      </c>
    </row>
    <row r="153" spans="1:37" ht="14.25" customHeight="1">
      <c r="A153" s="13">
        <v>0</v>
      </c>
      <c r="B153" s="12">
        <v>0</v>
      </c>
      <c r="C153" s="12">
        <v>0</v>
      </c>
      <c r="D153" s="12">
        <v>0</v>
      </c>
      <c r="E153" s="11">
        <v>0</v>
      </c>
      <c r="K153" s="34" t="s">
        <v>60</v>
      </c>
      <c r="L153" s="49"/>
      <c r="M153" s="33" t="s">
        <v>71</v>
      </c>
      <c r="N153" s="32"/>
      <c r="O153" s="36"/>
      <c r="P153" s="31">
        <f aca="true" t="shared" si="15" ref="P153:T162">P38+P92</f>
        <v>0</v>
      </c>
      <c r="Q153" s="30">
        <f t="shared" si="15"/>
        <v>0</v>
      </c>
      <c r="R153" s="30">
        <f t="shared" si="15"/>
        <v>0</v>
      </c>
      <c r="S153" s="39">
        <f t="shared" si="15"/>
        <v>0</v>
      </c>
      <c r="T153" s="38">
        <f t="shared" si="15"/>
        <v>0</v>
      </c>
      <c r="U153" s="37"/>
      <c r="V153" s="49"/>
      <c r="W153" s="33" t="s">
        <v>71</v>
      </c>
      <c r="X153" s="32"/>
      <c r="Y153" s="36"/>
      <c r="Z153" s="31">
        <f aca="true" t="shared" si="16" ref="Z153:AC161">Z38</f>
        <v>0</v>
      </c>
      <c r="AA153" s="30">
        <f t="shared" si="16"/>
        <v>0</v>
      </c>
      <c r="AB153" s="35">
        <f t="shared" si="16"/>
        <v>0</v>
      </c>
      <c r="AC153" s="29">
        <f t="shared" si="16"/>
        <v>0</v>
      </c>
      <c r="AD153" s="8"/>
      <c r="AE153" s="34" t="s">
        <v>72</v>
      </c>
      <c r="AF153" s="49"/>
      <c r="AG153" s="33" t="s">
        <v>71</v>
      </c>
      <c r="AH153" s="32"/>
      <c r="AI153" s="31">
        <f t="shared" si="2"/>
        <v>0</v>
      </c>
      <c r="AJ153" s="30">
        <f t="shared" si="12"/>
        <v>0</v>
      </c>
      <c r="AK153" s="29">
        <f t="shared" si="13"/>
        <v>0</v>
      </c>
    </row>
    <row r="154" spans="1:37" ht="14.25" customHeight="1">
      <c r="A154" s="13">
        <v>0</v>
      </c>
      <c r="B154" s="12">
        <v>0</v>
      </c>
      <c r="C154" s="12">
        <v>0</v>
      </c>
      <c r="D154" s="12">
        <v>0</v>
      </c>
      <c r="E154" s="11">
        <v>0</v>
      </c>
      <c r="K154" s="34"/>
      <c r="L154" s="49"/>
      <c r="M154" s="50" t="s">
        <v>69</v>
      </c>
      <c r="N154" s="32"/>
      <c r="O154" s="36"/>
      <c r="P154" s="31">
        <f t="shared" si="15"/>
        <v>1391</v>
      </c>
      <c r="Q154" s="30">
        <f t="shared" si="15"/>
        <v>1391</v>
      </c>
      <c r="R154" s="30">
        <f t="shared" si="15"/>
        <v>0</v>
      </c>
      <c r="S154" s="39">
        <f t="shared" si="15"/>
        <v>0</v>
      </c>
      <c r="T154" s="38">
        <f t="shared" si="15"/>
        <v>0</v>
      </c>
      <c r="U154" s="37"/>
      <c r="V154" s="49"/>
      <c r="W154" s="50" t="s">
        <v>69</v>
      </c>
      <c r="X154" s="32"/>
      <c r="Y154" s="36"/>
      <c r="Z154" s="31">
        <f t="shared" si="16"/>
        <v>0</v>
      </c>
      <c r="AA154" s="30">
        <f t="shared" si="16"/>
        <v>0</v>
      </c>
      <c r="AB154" s="35">
        <f t="shared" si="16"/>
        <v>0</v>
      </c>
      <c r="AC154" s="29">
        <f t="shared" si="16"/>
        <v>0</v>
      </c>
      <c r="AD154" s="8"/>
      <c r="AE154" s="34" t="s">
        <v>70</v>
      </c>
      <c r="AF154" s="49"/>
      <c r="AG154" s="50" t="s">
        <v>69</v>
      </c>
      <c r="AH154" s="32"/>
      <c r="AI154" s="31">
        <f t="shared" si="2"/>
        <v>1391</v>
      </c>
      <c r="AJ154" s="30">
        <f>SUM(AJ155:AJ159)</f>
        <v>0</v>
      </c>
      <c r="AK154" s="29">
        <f>SUM(AK155:AK159)</f>
        <v>0</v>
      </c>
    </row>
    <row r="155" spans="1:37" ht="14.25" customHeight="1">
      <c r="A155" s="13">
        <v>0</v>
      </c>
      <c r="B155" s="12">
        <v>0</v>
      </c>
      <c r="C155" s="12">
        <v>0</v>
      </c>
      <c r="D155" s="12">
        <v>0</v>
      </c>
      <c r="E155" s="11">
        <v>0</v>
      </c>
      <c r="K155" s="34"/>
      <c r="L155" s="49" t="s">
        <v>67</v>
      </c>
      <c r="M155" s="49"/>
      <c r="N155" s="33" t="s">
        <v>66</v>
      </c>
      <c r="O155" s="36"/>
      <c r="P155" s="31">
        <f t="shared" si="15"/>
        <v>0</v>
      </c>
      <c r="Q155" s="30">
        <f t="shared" si="15"/>
        <v>0</v>
      </c>
      <c r="R155" s="30">
        <f t="shared" si="15"/>
        <v>0</v>
      </c>
      <c r="S155" s="39">
        <f t="shared" si="15"/>
        <v>0</v>
      </c>
      <c r="T155" s="38">
        <f t="shared" si="15"/>
        <v>0</v>
      </c>
      <c r="U155" s="37"/>
      <c r="V155" s="49" t="s">
        <v>67</v>
      </c>
      <c r="W155" s="49"/>
      <c r="X155" s="33" t="s">
        <v>66</v>
      </c>
      <c r="Y155" s="36"/>
      <c r="Z155" s="31">
        <f t="shared" si="16"/>
        <v>0</v>
      </c>
      <c r="AA155" s="30">
        <f t="shared" si="16"/>
        <v>0</v>
      </c>
      <c r="AB155" s="35">
        <f t="shared" si="16"/>
        <v>0</v>
      </c>
      <c r="AC155" s="29">
        <f t="shared" si="16"/>
        <v>0</v>
      </c>
      <c r="AD155" s="8"/>
      <c r="AE155" s="34" t="s">
        <v>68</v>
      </c>
      <c r="AF155" s="49" t="s">
        <v>67</v>
      </c>
      <c r="AG155" s="49"/>
      <c r="AH155" s="33" t="s">
        <v>66</v>
      </c>
      <c r="AI155" s="31">
        <f aca="true" t="shared" si="17" ref="AI155:AI176">Q155-Z155</f>
        <v>0</v>
      </c>
      <c r="AJ155" s="30">
        <f aca="true" t="shared" si="18" ref="AJ155:AJ162">IF($P155-$Z155=0,0,ROUND((R155-AA155)*$AI155/($P155-$Z155),0))</f>
        <v>0</v>
      </c>
      <c r="AK155" s="29">
        <f aca="true" t="shared" si="19" ref="AK155:AK162">IF(P155-Z155=0,0,ROUND((S155-AB155)*AI155/(P155-Z155),0))</f>
        <v>0</v>
      </c>
    </row>
    <row r="156" spans="1:37" ht="14.25" customHeight="1">
      <c r="A156" s="13">
        <v>0</v>
      </c>
      <c r="B156" s="12">
        <v>0</v>
      </c>
      <c r="C156" s="12">
        <v>0</v>
      </c>
      <c r="D156" s="12">
        <v>0</v>
      </c>
      <c r="E156" s="11">
        <v>0</v>
      </c>
      <c r="K156" s="34"/>
      <c r="L156" s="49"/>
      <c r="M156" s="49"/>
      <c r="N156" s="33" t="s">
        <v>64</v>
      </c>
      <c r="O156" s="36"/>
      <c r="P156" s="31">
        <f t="shared" si="15"/>
        <v>0</v>
      </c>
      <c r="Q156" s="30">
        <f t="shared" si="15"/>
        <v>0</v>
      </c>
      <c r="R156" s="30">
        <f t="shared" si="15"/>
        <v>0</v>
      </c>
      <c r="S156" s="39">
        <f t="shared" si="15"/>
        <v>0</v>
      </c>
      <c r="T156" s="38">
        <f t="shared" si="15"/>
        <v>0</v>
      </c>
      <c r="U156" s="37"/>
      <c r="V156" s="49"/>
      <c r="W156" s="49"/>
      <c r="X156" s="33" t="s">
        <v>64</v>
      </c>
      <c r="Y156" s="36"/>
      <c r="Z156" s="31">
        <f t="shared" si="16"/>
        <v>0</v>
      </c>
      <c r="AA156" s="30">
        <f t="shared" si="16"/>
        <v>0</v>
      </c>
      <c r="AB156" s="35">
        <f t="shared" si="16"/>
        <v>0</v>
      </c>
      <c r="AC156" s="29">
        <f t="shared" si="16"/>
        <v>0</v>
      </c>
      <c r="AD156" s="8"/>
      <c r="AE156" s="34" t="s">
        <v>65</v>
      </c>
      <c r="AF156" s="49"/>
      <c r="AG156" s="49"/>
      <c r="AH156" s="33" t="s">
        <v>64</v>
      </c>
      <c r="AI156" s="31">
        <f t="shared" si="17"/>
        <v>0</v>
      </c>
      <c r="AJ156" s="30">
        <f t="shared" si="18"/>
        <v>0</v>
      </c>
      <c r="AK156" s="29">
        <f t="shared" si="19"/>
        <v>0</v>
      </c>
    </row>
    <row r="157" spans="1:37" ht="14.25" customHeight="1">
      <c r="A157" s="13">
        <v>0</v>
      </c>
      <c r="B157" s="12">
        <v>0</v>
      </c>
      <c r="C157" s="12">
        <v>0</v>
      </c>
      <c r="D157" s="12">
        <v>0</v>
      </c>
      <c r="E157" s="11">
        <v>0</v>
      </c>
      <c r="K157" s="34"/>
      <c r="L157" s="49"/>
      <c r="M157" s="49"/>
      <c r="N157" s="33" t="s">
        <v>62</v>
      </c>
      <c r="O157" s="36"/>
      <c r="P157" s="31">
        <f t="shared" si="15"/>
        <v>0</v>
      </c>
      <c r="Q157" s="30">
        <f t="shared" si="15"/>
        <v>0</v>
      </c>
      <c r="R157" s="30">
        <f t="shared" si="15"/>
        <v>0</v>
      </c>
      <c r="S157" s="39">
        <f t="shared" si="15"/>
        <v>0</v>
      </c>
      <c r="T157" s="38">
        <f t="shared" si="15"/>
        <v>0</v>
      </c>
      <c r="U157" s="37"/>
      <c r="V157" s="49"/>
      <c r="W157" s="49"/>
      <c r="X157" s="33" t="s">
        <v>62</v>
      </c>
      <c r="Y157" s="36"/>
      <c r="Z157" s="31">
        <f t="shared" si="16"/>
        <v>0</v>
      </c>
      <c r="AA157" s="30">
        <f t="shared" si="16"/>
        <v>0</v>
      </c>
      <c r="AB157" s="35">
        <f t="shared" si="16"/>
        <v>0</v>
      </c>
      <c r="AC157" s="29">
        <f t="shared" si="16"/>
        <v>0</v>
      </c>
      <c r="AD157" s="8"/>
      <c r="AE157" s="34" t="s">
        <v>63</v>
      </c>
      <c r="AF157" s="49"/>
      <c r="AG157" s="49"/>
      <c r="AH157" s="33" t="s">
        <v>62</v>
      </c>
      <c r="AI157" s="31">
        <f t="shared" si="17"/>
        <v>0</v>
      </c>
      <c r="AJ157" s="30">
        <f t="shared" si="18"/>
        <v>0</v>
      </c>
      <c r="AK157" s="29">
        <f t="shared" si="19"/>
        <v>0</v>
      </c>
    </row>
    <row r="158" spans="1:37" ht="14.25" customHeight="1">
      <c r="A158" s="13">
        <v>0</v>
      </c>
      <c r="B158" s="12">
        <v>0</v>
      </c>
      <c r="C158" s="12">
        <v>0</v>
      </c>
      <c r="D158" s="12">
        <v>0</v>
      </c>
      <c r="E158" s="11">
        <v>0</v>
      </c>
      <c r="K158" s="34"/>
      <c r="L158" s="49"/>
      <c r="M158" s="49"/>
      <c r="N158" s="33" t="s">
        <v>61</v>
      </c>
      <c r="O158" s="36"/>
      <c r="P158" s="31">
        <f t="shared" si="15"/>
        <v>1391</v>
      </c>
      <c r="Q158" s="30">
        <f t="shared" si="15"/>
        <v>1391</v>
      </c>
      <c r="R158" s="30">
        <f t="shared" si="15"/>
        <v>0</v>
      </c>
      <c r="S158" s="39">
        <f t="shared" si="15"/>
        <v>0</v>
      </c>
      <c r="T158" s="38">
        <f t="shared" si="15"/>
        <v>0</v>
      </c>
      <c r="U158" s="37"/>
      <c r="V158" s="49"/>
      <c r="W158" s="49"/>
      <c r="X158" s="33" t="s">
        <v>61</v>
      </c>
      <c r="Y158" s="51"/>
      <c r="Z158" s="31">
        <f t="shared" si="16"/>
        <v>0</v>
      </c>
      <c r="AA158" s="30">
        <f t="shared" si="16"/>
        <v>0</v>
      </c>
      <c r="AB158" s="35">
        <f t="shared" si="16"/>
        <v>0</v>
      </c>
      <c r="AC158" s="29">
        <f t="shared" si="16"/>
        <v>0</v>
      </c>
      <c r="AD158" s="8"/>
      <c r="AE158" s="34"/>
      <c r="AF158" s="49"/>
      <c r="AG158" s="49"/>
      <c r="AH158" s="33" t="s">
        <v>61</v>
      </c>
      <c r="AI158" s="31">
        <f t="shared" si="17"/>
        <v>1391</v>
      </c>
      <c r="AJ158" s="30">
        <f t="shared" si="18"/>
        <v>0</v>
      </c>
      <c r="AK158" s="29">
        <f t="shared" si="19"/>
        <v>0</v>
      </c>
    </row>
    <row r="159" spans="1:37" ht="14.25" customHeight="1">
      <c r="A159" s="13">
        <v>0</v>
      </c>
      <c r="B159" s="12">
        <v>0</v>
      </c>
      <c r="C159" s="12">
        <v>0</v>
      </c>
      <c r="D159" s="12">
        <v>0</v>
      </c>
      <c r="E159" s="11">
        <v>0</v>
      </c>
      <c r="K159" s="34"/>
      <c r="L159" s="49" t="s">
        <v>45</v>
      </c>
      <c r="M159" s="40"/>
      <c r="N159" s="33" t="s">
        <v>5</v>
      </c>
      <c r="O159" s="36"/>
      <c r="P159" s="31">
        <f t="shared" si="15"/>
        <v>0</v>
      </c>
      <c r="Q159" s="30">
        <f t="shared" si="15"/>
        <v>0</v>
      </c>
      <c r="R159" s="30">
        <f t="shared" si="15"/>
        <v>0</v>
      </c>
      <c r="S159" s="39">
        <f t="shared" si="15"/>
        <v>0</v>
      </c>
      <c r="T159" s="38">
        <f t="shared" si="15"/>
        <v>0</v>
      </c>
      <c r="U159" s="37"/>
      <c r="V159" s="49" t="s">
        <v>45</v>
      </c>
      <c r="W159" s="40"/>
      <c r="X159" s="33" t="s">
        <v>5</v>
      </c>
      <c r="Y159" s="36"/>
      <c r="Z159" s="31">
        <f t="shared" si="16"/>
        <v>0</v>
      </c>
      <c r="AA159" s="30">
        <f t="shared" si="16"/>
        <v>0</v>
      </c>
      <c r="AB159" s="35">
        <f t="shared" si="16"/>
        <v>0</v>
      </c>
      <c r="AC159" s="29">
        <f t="shared" si="16"/>
        <v>0</v>
      </c>
      <c r="AD159" s="8"/>
      <c r="AE159" s="34"/>
      <c r="AF159" s="49" t="s">
        <v>45</v>
      </c>
      <c r="AG159" s="40"/>
      <c r="AH159" s="33" t="s">
        <v>5</v>
      </c>
      <c r="AI159" s="31">
        <f t="shared" si="17"/>
        <v>0</v>
      </c>
      <c r="AJ159" s="30">
        <f t="shared" si="18"/>
        <v>0</v>
      </c>
      <c r="AK159" s="29">
        <f t="shared" si="19"/>
        <v>0</v>
      </c>
    </row>
    <row r="160" spans="1:37" ht="14.25" customHeight="1">
      <c r="A160" s="13">
        <v>0</v>
      </c>
      <c r="B160" s="12">
        <v>0</v>
      </c>
      <c r="C160" s="12">
        <v>0</v>
      </c>
      <c r="D160" s="12">
        <v>0</v>
      </c>
      <c r="E160" s="11">
        <v>0</v>
      </c>
      <c r="K160" s="34"/>
      <c r="L160" s="49"/>
      <c r="M160" s="33" t="s">
        <v>59</v>
      </c>
      <c r="N160" s="32"/>
      <c r="O160" s="36"/>
      <c r="P160" s="31">
        <f t="shared" si="15"/>
        <v>229105</v>
      </c>
      <c r="Q160" s="30">
        <f t="shared" si="15"/>
        <v>229105</v>
      </c>
      <c r="R160" s="30">
        <f t="shared" si="15"/>
        <v>100903</v>
      </c>
      <c r="S160" s="39">
        <f t="shared" si="15"/>
        <v>0</v>
      </c>
      <c r="T160" s="38">
        <f t="shared" si="15"/>
        <v>107800</v>
      </c>
      <c r="U160" s="37" t="s">
        <v>60</v>
      </c>
      <c r="V160" s="49"/>
      <c r="W160" s="33" t="s">
        <v>59</v>
      </c>
      <c r="X160" s="32"/>
      <c r="Y160" s="36"/>
      <c r="Z160" s="31">
        <f t="shared" si="16"/>
        <v>0</v>
      </c>
      <c r="AA160" s="30">
        <f t="shared" si="16"/>
        <v>0</v>
      </c>
      <c r="AB160" s="35">
        <f t="shared" si="16"/>
        <v>0</v>
      </c>
      <c r="AC160" s="29">
        <f t="shared" si="16"/>
        <v>0</v>
      </c>
      <c r="AD160" s="8"/>
      <c r="AE160" s="34"/>
      <c r="AF160" s="49"/>
      <c r="AG160" s="33" t="s">
        <v>59</v>
      </c>
      <c r="AH160" s="32"/>
      <c r="AI160" s="31">
        <f t="shared" si="17"/>
        <v>229105</v>
      </c>
      <c r="AJ160" s="30">
        <f t="shared" si="18"/>
        <v>100903</v>
      </c>
      <c r="AK160" s="29">
        <f t="shared" si="19"/>
        <v>0</v>
      </c>
    </row>
    <row r="161" spans="1:37" ht="14.25" customHeight="1">
      <c r="A161" s="13">
        <v>0</v>
      </c>
      <c r="B161" s="12">
        <v>0</v>
      </c>
      <c r="C161" s="12">
        <v>0</v>
      </c>
      <c r="D161" s="12">
        <v>0</v>
      </c>
      <c r="E161" s="11">
        <v>0</v>
      </c>
      <c r="K161" s="34"/>
      <c r="L161" s="49"/>
      <c r="M161" s="33" t="s">
        <v>58</v>
      </c>
      <c r="N161" s="32"/>
      <c r="O161" s="36"/>
      <c r="P161" s="31">
        <f t="shared" si="15"/>
        <v>0</v>
      </c>
      <c r="Q161" s="30">
        <f t="shared" si="15"/>
        <v>0</v>
      </c>
      <c r="R161" s="30">
        <f t="shared" si="15"/>
        <v>0</v>
      </c>
      <c r="S161" s="39">
        <f t="shared" si="15"/>
        <v>0</v>
      </c>
      <c r="T161" s="38">
        <f t="shared" si="15"/>
        <v>0</v>
      </c>
      <c r="U161" s="37"/>
      <c r="V161" s="49"/>
      <c r="W161" s="33" t="s">
        <v>58</v>
      </c>
      <c r="X161" s="32"/>
      <c r="Y161" s="36"/>
      <c r="Z161" s="31">
        <f t="shared" si="16"/>
        <v>0</v>
      </c>
      <c r="AA161" s="30">
        <f t="shared" si="16"/>
        <v>0</v>
      </c>
      <c r="AB161" s="35">
        <f t="shared" si="16"/>
        <v>0</v>
      </c>
      <c r="AC161" s="29">
        <f t="shared" si="16"/>
        <v>0</v>
      </c>
      <c r="AD161" s="8"/>
      <c r="AE161" s="34"/>
      <c r="AF161" s="49"/>
      <c r="AG161" s="33" t="s">
        <v>58</v>
      </c>
      <c r="AH161" s="32"/>
      <c r="AI161" s="31">
        <f t="shared" si="17"/>
        <v>0</v>
      </c>
      <c r="AJ161" s="30">
        <f t="shared" si="18"/>
        <v>0</v>
      </c>
      <c r="AK161" s="29">
        <f t="shared" si="19"/>
        <v>0</v>
      </c>
    </row>
    <row r="162" spans="1:37" ht="14.25" customHeight="1">
      <c r="A162" s="13">
        <v>0</v>
      </c>
      <c r="B162" s="12">
        <v>0</v>
      </c>
      <c r="C162" s="12">
        <v>0</v>
      </c>
      <c r="D162" s="12">
        <v>0</v>
      </c>
      <c r="E162" s="11">
        <v>0</v>
      </c>
      <c r="K162" s="34"/>
      <c r="L162" s="40"/>
      <c r="M162" s="33" t="s">
        <v>5</v>
      </c>
      <c r="N162" s="32"/>
      <c r="O162" s="36"/>
      <c r="P162" s="31">
        <f t="shared" si="15"/>
        <v>0</v>
      </c>
      <c r="Q162" s="30">
        <f t="shared" si="15"/>
        <v>0</v>
      </c>
      <c r="R162" s="30">
        <f t="shared" si="15"/>
        <v>0</v>
      </c>
      <c r="S162" s="39">
        <f t="shared" si="15"/>
        <v>0</v>
      </c>
      <c r="T162" s="38">
        <f t="shared" si="15"/>
        <v>0</v>
      </c>
      <c r="U162" s="37"/>
      <c r="V162" s="40"/>
      <c r="W162" s="33" t="s">
        <v>5</v>
      </c>
      <c r="X162" s="32"/>
      <c r="Y162" s="36" t="s">
        <v>43</v>
      </c>
      <c r="Z162" s="31">
        <f>IF(ISERROR(Z$47*(Q162/(Q$151+Q$152+Q$162))),0,ROUND(Z$47*(Q162/(Q$151+Q$152+Q$162)),0))</f>
        <v>0</v>
      </c>
      <c r="AA162" s="30">
        <f>IF(ISERROR(AA$47*(R162/(R$151+R$152+R$162))),0,ROUND(AA$47*(R162/(R$151+R$152+R$162)),0))</f>
        <v>0</v>
      </c>
      <c r="AB162" s="35">
        <f>IF(ISERROR(AB$47*(S162/(S$151+S$152+S$162))),0,ROUND(AB$47*(S162/(S$151+S$152+S$162)),0))</f>
        <v>0</v>
      </c>
      <c r="AC162" s="29">
        <f>IF(ISERROR((AC$47)*(T162/(T$151+T$152+T$162))),0,ROUND((AC$47)*(T162/(T$151+T$152+T$162)),0))</f>
        <v>0</v>
      </c>
      <c r="AD162" s="8"/>
      <c r="AE162" s="34"/>
      <c r="AF162" s="40"/>
      <c r="AG162" s="33" t="s">
        <v>5</v>
      </c>
      <c r="AH162" s="32"/>
      <c r="AI162" s="31">
        <f t="shared" si="17"/>
        <v>0</v>
      </c>
      <c r="AJ162" s="30">
        <f t="shared" si="18"/>
        <v>0</v>
      </c>
      <c r="AK162" s="29">
        <f t="shared" si="19"/>
        <v>0</v>
      </c>
    </row>
    <row r="163" spans="1:37" ht="14.25" customHeight="1">
      <c r="A163" s="13">
        <v>0</v>
      </c>
      <c r="B163" s="12">
        <v>0</v>
      </c>
      <c r="C163" s="12">
        <v>0</v>
      </c>
      <c r="D163" s="12">
        <v>0</v>
      </c>
      <c r="E163" s="11">
        <v>0</v>
      </c>
      <c r="K163" s="34" t="s">
        <v>57</v>
      </c>
      <c r="L163" s="50" t="s">
        <v>56</v>
      </c>
      <c r="M163" s="32"/>
      <c r="N163" s="32"/>
      <c r="O163" s="36"/>
      <c r="P163" s="31">
        <f aca="true" t="shared" si="20" ref="P163:T172">P48+P102</f>
        <v>281877</v>
      </c>
      <c r="Q163" s="30">
        <f t="shared" si="20"/>
        <v>281877</v>
      </c>
      <c r="R163" s="30">
        <f t="shared" si="20"/>
        <v>7854</v>
      </c>
      <c r="S163" s="39">
        <f t="shared" si="20"/>
        <v>6500</v>
      </c>
      <c r="T163" s="38">
        <f t="shared" si="20"/>
        <v>248900</v>
      </c>
      <c r="U163" s="37" t="s">
        <v>57</v>
      </c>
      <c r="V163" s="50" t="s">
        <v>56</v>
      </c>
      <c r="W163" s="32"/>
      <c r="X163" s="32"/>
      <c r="Y163" s="36" t="s">
        <v>43</v>
      </c>
      <c r="Z163" s="31">
        <f>IF(ISERROR(Z$60*(Q163/(Q$135+Q$144+Q$163+Q$175))),0,ROUND(Z$60*(Q163/(Q$135+Q$144+Q$163+Q$175)),0))</f>
        <v>16</v>
      </c>
      <c r="AA163" s="30">
        <f>IF(ISERROR(AA$60*(R163/(R$135+R$144+R$163+R$175))),0,ROUND(AA$60*(R163/(R$135+R$144+R$163+R$175)),0))</f>
        <v>0</v>
      </c>
      <c r="AB163" s="35">
        <f>IF(ISERROR(AB$60*(S163/(S$135+S$144+S$163+S$175))),0,ROUND(AB$60*(S163/(S$135+S$144+S$163+S$175)),0))</f>
        <v>0</v>
      </c>
      <c r="AC163" s="29">
        <f>IF(ISERROR((AC$60)*(T163/(T$135+T$144+T$163+T$175))),0,ROUND((AC$60)*(T163/(T$135+T$144+T$163+T$175)),0))</f>
        <v>0</v>
      </c>
      <c r="AD163" s="8"/>
      <c r="AE163" s="34" t="s">
        <v>57</v>
      </c>
      <c r="AF163" s="50" t="s">
        <v>56</v>
      </c>
      <c r="AG163" s="32"/>
      <c r="AH163" s="32"/>
      <c r="AI163" s="31">
        <f t="shared" si="17"/>
        <v>281861</v>
      </c>
      <c r="AJ163" s="30">
        <f>SUM(AJ164:AJ165)</f>
        <v>7854</v>
      </c>
      <c r="AK163" s="29">
        <f>SUM(AK164:AK165)</f>
        <v>6500</v>
      </c>
    </row>
    <row r="164" spans="1:37" ht="14.25" customHeight="1">
      <c r="A164" s="13">
        <v>0</v>
      </c>
      <c r="B164" s="12">
        <v>0</v>
      </c>
      <c r="C164" s="12">
        <v>0</v>
      </c>
      <c r="D164" s="12">
        <v>0</v>
      </c>
      <c r="E164" s="11">
        <v>0</v>
      </c>
      <c r="K164" s="34"/>
      <c r="L164" s="49"/>
      <c r="M164" s="33" t="s">
        <v>55</v>
      </c>
      <c r="N164" s="32"/>
      <c r="O164" s="36"/>
      <c r="P164" s="31">
        <f t="shared" si="20"/>
        <v>0</v>
      </c>
      <c r="Q164" s="30">
        <f t="shared" si="20"/>
        <v>0</v>
      </c>
      <c r="R164" s="30">
        <f t="shared" si="20"/>
        <v>0</v>
      </c>
      <c r="S164" s="39">
        <f t="shared" si="20"/>
        <v>0</v>
      </c>
      <c r="T164" s="38">
        <f t="shared" si="20"/>
        <v>0</v>
      </c>
      <c r="U164" s="37"/>
      <c r="V164" s="49"/>
      <c r="W164" s="33" t="s">
        <v>55</v>
      </c>
      <c r="X164" s="32"/>
      <c r="Y164" s="36" t="s">
        <v>43</v>
      </c>
      <c r="Z164" s="31">
        <f>IF(ISERROR(Z163*(Q$164/Q$163)),0,ROUND(Z163*(Q$164/Q$163),0))</f>
        <v>0</v>
      </c>
      <c r="AA164" s="30">
        <f>IF(ISERROR(AA163*(R$164/R$163)),0,ROUND(AA163*(R$164/R$163),0))</f>
        <v>0</v>
      </c>
      <c r="AB164" s="35">
        <f>IF(ISERROR(AB163*(S$164/S$163)),0,ROUND(AB163*(S$164/S$163),0))</f>
        <v>0</v>
      </c>
      <c r="AC164" s="29">
        <f>IF(ISERROR(AC163*(T$164/T$163)),0,ROUND(AC163*(T$164/T$163),0))</f>
        <v>0</v>
      </c>
      <c r="AD164" s="8"/>
      <c r="AE164" s="34"/>
      <c r="AF164" s="49"/>
      <c r="AG164" s="33" t="s">
        <v>55</v>
      </c>
      <c r="AH164" s="32"/>
      <c r="AI164" s="31">
        <f t="shared" si="17"/>
        <v>0</v>
      </c>
      <c r="AJ164" s="30">
        <f aca="true" t="shared" si="21" ref="AJ164:AJ175">IF($P164-$Z164=0,0,ROUND((R164-AA164)*$AI164/($P164-$Z164),0))</f>
        <v>0</v>
      </c>
      <c r="AK164" s="29">
        <f aca="true" t="shared" si="22" ref="AK164:AK175">IF(P164-Z164=0,0,ROUND((S164-AB164)*AI164/(P164-Z164),0))</f>
        <v>0</v>
      </c>
    </row>
    <row r="165" spans="1:37" ht="14.25" customHeight="1">
      <c r="A165" s="13">
        <v>0</v>
      </c>
      <c r="B165" s="12">
        <v>0</v>
      </c>
      <c r="C165" s="12">
        <v>0</v>
      </c>
      <c r="D165" s="12">
        <v>0</v>
      </c>
      <c r="E165" s="11">
        <v>0</v>
      </c>
      <c r="K165" s="34"/>
      <c r="L165" s="40"/>
      <c r="M165" s="33" t="s">
        <v>5</v>
      </c>
      <c r="N165" s="32"/>
      <c r="O165" s="36"/>
      <c r="P165" s="31">
        <f t="shared" si="20"/>
        <v>281877</v>
      </c>
      <c r="Q165" s="30">
        <f t="shared" si="20"/>
        <v>281877</v>
      </c>
      <c r="R165" s="30">
        <f t="shared" si="20"/>
        <v>7854</v>
      </c>
      <c r="S165" s="39">
        <f t="shared" si="20"/>
        <v>6500</v>
      </c>
      <c r="T165" s="38">
        <f t="shared" si="20"/>
        <v>248900</v>
      </c>
      <c r="U165" s="37"/>
      <c r="V165" s="40"/>
      <c r="W165" s="33" t="s">
        <v>5</v>
      </c>
      <c r="X165" s="32"/>
      <c r="Y165" s="36" t="s">
        <v>43</v>
      </c>
      <c r="Z165" s="31">
        <f>Z163-Z164</f>
        <v>16</v>
      </c>
      <c r="AA165" s="30">
        <f>AA163-AA164</f>
        <v>0</v>
      </c>
      <c r="AB165" s="35">
        <f>AB163-AB164</f>
        <v>0</v>
      </c>
      <c r="AC165" s="29">
        <f>AC163-AC164</f>
        <v>0</v>
      </c>
      <c r="AD165" s="8"/>
      <c r="AE165" s="34"/>
      <c r="AF165" s="40"/>
      <c r="AG165" s="33" t="s">
        <v>5</v>
      </c>
      <c r="AH165" s="32"/>
      <c r="AI165" s="31">
        <f t="shared" si="17"/>
        <v>281861</v>
      </c>
      <c r="AJ165" s="30">
        <f t="shared" si="21"/>
        <v>7854</v>
      </c>
      <c r="AK165" s="29">
        <f t="shared" si="22"/>
        <v>6500</v>
      </c>
    </row>
    <row r="166" spans="1:37" ht="14.25" customHeight="1">
      <c r="A166" s="13">
        <v>0</v>
      </c>
      <c r="B166" s="12">
        <v>0</v>
      </c>
      <c r="C166" s="12">
        <v>0</v>
      </c>
      <c r="D166" s="12">
        <v>0</v>
      </c>
      <c r="E166" s="11">
        <v>0</v>
      </c>
      <c r="K166" s="34"/>
      <c r="L166" s="48"/>
      <c r="M166" s="33" t="s">
        <v>54</v>
      </c>
      <c r="N166" s="32"/>
      <c r="O166" s="36"/>
      <c r="P166" s="31">
        <f t="shared" si="20"/>
        <v>41490</v>
      </c>
      <c r="Q166" s="30">
        <f t="shared" si="20"/>
        <v>41490</v>
      </c>
      <c r="R166" s="30">
        <f t="shared" si="20"/>
        <v>0</v>
      </c>
      <c r="S166" s="39">
        <f t="shared" si="20"/>
        <v>0</v>
      </c>
      <c r="T166" s="38">
        <f t="shared" si="20"/>
        <v>0</v>
      </c>
      <c r="U166" s="37"/>
      <c r="V166" s="48"/>
      <c r="W166" s="33" t="s">
        <v>54</v>
      </c>
      <c r="X166" s="32"/>
      <c r="Y166" s="36"/>
      <c r="Z166" s="31">
        <f aca="true" t="shared" si="23" ref="Z166:AC168">Z51</f>
        <v>527</v>
      </c>
      <c r="AA166" s="30">
        <f t="shared" si="23"/>
        <v>0</v>
      </c>
      <c r="AB166" s="35">
        <f t="shared" si="23"/>
        <v>0</v>
      </c>
      <c r="AC166" s="29">
        <f t="shared" si="23"/>
        <v>0</v>
      </c>
      <c r="AD166" s="8"/>
      <c r="AE166" s="34"/>
      <c r="AF166" s="48"/>
      <c r="AG166" s="33" t="s">
        <v>54</v>
      </c>
      <c r="AH166" s="32"/>
      <c r="AI166" s="31">
        <f t="shared" si="17"/>
        <v>40963</v>
      </c>
      <c r="AJ166" s="30">
        <f t="shared" si="21"/>
        <v>0</v>
      </c>
      <c r="AK166" s="29">
        <f t="shared" si="22"/>
        <v>0</v>
      </c>
    </row>
    <row r="167" spans="1:37" ht="14.25" customHeight="1" thickBot="1">
      <c r="A167" s="47">
        <v>0</v>
      </c>
      <c r="B167" s="46">
        <v>0</v>
      </c>
      <c r="C167" s="46">
        <v>0</v>
      </c>
      <c r="D167" s="46">
        <v>0</v>
      </c>
      <c r="E167" s="45">
        <v>0</v>
      </c>
      <c r="K167" s="34"/>
      <c r="L167" s="41" t="s">
        <v>53</v>
      </c>
      <c r="M167" s="33" t="s">
        <v>52</v>
      </c>
      <c r="N167" s="32"/>
      <c r="O167" s="36"/>
      <c r="P167" s="31">
        <f t="shared" si="20"/>
        <v>25420</v>
      </c>
      <c r="Q167" s="30">
        <f t="shared" si="20"/>
        <v>25420</v>
      </c>
      <c r="R167" s="30">
        <f t="shared" si="20"/>
        <v>0</v>
      </c>
      <c r="S167" s="39">
        <f t="shared" si="20"/>
        <v>0</v>
      </c>
      <c r="T167" s="38">
        <f t="shared" si="20"/>
        <v>0</v>
      </c>
      <c r="U167" s="37"/>
      <c r="V167" s="41" t="s">
        <v>53</v>
      </c>
      <c r="W167" s="33" t="s">
        <v>52</v>
      </c>
      <c r="X167" s="32"/>
      <c r="Y167" s="36"/>
      <c r="Z167" s="31">
        <f t="shared" si="23"/>
        <v>0</v>
      </c>
      <c r="AA167" s="30">
        <f t="shared" si="23"/>
        <v>0</v>
      </c>
      <c r="AB167" s="35">
        <f t="shared" si="23"/>
        <v>0</v>
      </c>
      <c r="AC167" s="29">
        <f t="shared" si="23"/>
        <v>0</v>
      </c>
      <c r="AD167" s="8"/>
      <c r="AE167" s="34"/>
      <c r="AF167" s="41" t="s">
        <v>53</v>
      </c>
      <c r="AG167" s="33" t="s">
        <v>52</v>
      </c>
      <c r="AH167" s="32"/>
      <c r="AI167" s="31">
        <f t="shared" si="17"/>
        <v>25420</v>
      </c>
      <c r="AJ167" s="30">
        <f t="shared" si="21"/>
        <v>0</v>
      </c>
      <c r="AK167" s="29">
        <f t="shared" si="22"/>
        <v>0</v>
      </c>
    </row>
    <row r="168" spans="11:37" ht="14.25" customHeight="1">
      <c r="K168" s="34"/>
      <c r="L168" s="41"/>
      <c r="M168" s="33" t="s">
        <v>51</v>
      </c>
      <c r="N168" s="32"/>
      <c r="O168" s="36"/>
      <c r="P168" s="31">
        <f t="shared" si="20"/>
        <v>0</v>
      </c>
      <c r="Q168" s="30">
        <f t="shared" si="20"/>
        <v>0</v>
      </c>
      <c r="R168" s="30">
        <f t="shared" si="20"/>
        <v>0</v>
      </c>
      <c r="S168" s="39">
        <f t="shared" si="20"/>
        <v>0</v>
      </c>
      <c r="T168" s="38">
        <f t="shared" si="20"/>
        <v>0</v>
      </c>
      <c r="U168" s="37"/>
      <c r="V168" s="41"/>
      <c r="W168" s="33" t="s">
        <v>51</v>
      </c>
      <c r="X168" s="32"/>
      <c r="Y168" s="36"/>
      <c r="Z168" s="31">
        <f t="shared" si="23"/>
        <v>0</v>
      </c>
      <c r="AA168" s="30">
        <f t="shared" si="23"/>
        <v>0</v>
      </c>
      <c r="AB168" s="35">
        <f t="shared" si="23"/>
        <v>0</v>
      </c>
      <c r="AC168" s="29">
        <f t="shared" si="23"/>
        <v>0</v>
      </c>
      <c r="AD168" s="8"/>
      <c r="AE168" s="34"/>
      <c r="AF168" s="41"/>
      <c r="AG168" s="33" t="s">
        <v>51</v>
      </c>
      <c r="AH168" s="32"/>
      <c r="AI168" s="31">
        <f t="shared" si="17"/>
        <v>0</v>
      </c>
      <c r="AJ168" s="30">
        <f t="shared" si="21"/>
        <v>0</v>
      </c>
      <c r="AK168" s="29">
        <f t="shared" si="22"/>
        <v>0</v>
      </c>
    </row>
    <row r="169" spans="11:37" ht="14.25" customHeight="1" thickBot="1">
      <c r="K169" s="34"/>
      <c r="L169" s="41"/>
      <c r="M169" s="33" t="s">
        <v>50</v>
      </c>
      <c r="N169" s="32"/>
      <c r="O169" s="36"/>
      <c r="P169" s="31">
        <f t="shared" si="20"/>
        <v>0</v>
      </c>
      <c r="Q169" s="30">
        <f t="shared" si="20"/>
        <v>0</v>
      </c>
      <c r="R169" s="30">
        <f t="shared" si="20"/>
        <v>0</v>
      </c>
      <c r="S169" s="39">
        <f t="shared" si="20"/>
        <v>0</v>
      </c>
      <c r="T169" s="38">
        <f t="shared" si="20"/>
        <v>0</v>
      </c>
      <c r="U169" s="37"/>
      <c r="V169" s="41"/>
      <c r="W169" s="33" t="s">
        <v>50</v>
      </c>
      <c r="X169" s="32"/>
      <c r="Y169" s="36" t="s">
        <v>43</v>
      </c>
      <c r="Z169" s="31">
        <f aca="true" t="shared" si="24" ref="Z169:AB170">IF(ISERROR((Z$58+Z$59)*(Q169/(Q$169+Q$170+Q$172+Q$174))),0,ROUND((Z$58+Z$59)*(Q169/(Q$169+Q$170+Q$172+Q$174)),0))</f>
        <v>0</v>
      </c>
      <c r="AA169" s="30">
        <f t="shared" si="24"/>
        <v>0</v>
      </c>
      <c r="AB169" s="35">
        <f t="shared" si="24"/>
        <v>0</v>
      </c>
      <c r="AC169" s="29">
        <f>IF(ISERROR(((AC$58)+(AC$59))*(T169/(T$169+T$170+T$172+T$174))),0,ROUND(((AC$58)+(AC$59))*(T169/(T$169+T$170+T$172+T$174)),0))</f>
        <v>0</v>
      </c>
      <c r="AD169" s="8"/>
      <c r="AE169" s="34"/>
      <c r="AF169" s="41"/>
      <c r="AG169" s="33" t="s">
        <v>50</v>
      </c>
      <c r="AH169" s="32"/>
      <c r="AI169" s="31">
        <f t="shared" si="17"/>
        <v>0</v>
      </c>
      <c r="AJ169" s="30">
        <f t="shared" si="21"/>
        <v>0</v>
      </c>
      <c r="AK169" s="29">
        <f t="shared" si="22"/>
        <v>0</v>
      </c>
    </row>
    <row r="170" spans="1:37" ht="14.25" customHeight="1">
      <c r="A170" s="44">
        <v>0</v>
      </c>
      <c r="B170" s="43">
        <v>0</v>
      </c>
      <c r="C170" s="43">
        <v>0</v>
      </c>
      <c r="D170" s="43">
        <v>0</v>
      </c>
      <c r="E170" s="42">
        <v>0</v>
      </c>
      <c r="K170" s="34"/>
      <c r="L170" s="41" t="s">
        <v>49</v>
      </c>
      <c r="M170" s="33" t="s">
        <v>48</v>
      </c>
      <c r="N170" s="32"/>
      <c r="O170" s="36"/>
      <c r="P170" s="31">
        <f t="shared" si="20"/>
        <v>0</v>
      </c>
      <c r="Q170" s="30">
        <f t="shared" si="20"/>
        <v>0</v>
      </c>
      <c r="R170" s="30">
        <f t="shared" si="20"/>
        <v>0</v>
      </c>
      <c r="S170" s="39">
        <f t="shared" si="20"/>
        <v>0</v>
      </c>
      <c r="T170" s="38">
        <f t="shared" si="20"/>
        <v>0</v>
      </c>
      <c r="U170" s="37"/>
      <c r="V170" s="41" t="s">
        <v>49</v>
      </c>
      <c r="W170" s="33" t="s">
        <v>48</v>
      </c>
      <c r="X170" s="32"/>
      <c r="Y170" s="36" t="s">
        <v>43</v>
      </c>
      <c r="Z170" s="31">
        <f t="shared" si="24"/>
        <v>0</v>
      </c>
      <c r="AA170" s="30">
        <f t="shared" si="24"/>
        <v>0</v>
      </c>
      <c r="AB170" s="35">
        <f t="shared" si="24"/>
        <v>0</v>
      </c>
      <c r="AC170" s="29">
        <f>IF(ISERROR(((AC$58)+(AC$59))*(T170/(T$169+T$170+T$172+T$174))),0,ROUND(((AC$58)+(AC$59))*(T170/(T$169+T$170+T$172+T$174)),0))</f>
        <v>0</v>
      </c>
      <c r="AD170" s="8"/>
      <c r="AE170" s="34"/>
      <c r="AF170" s="41" t="s">
        <v>49</v>
      </c>
      <c r="AG170" s="33" t="s">
        <v>48</v>
      </c>
      <c r="AH170" s="32"/>
      <c r="AI170" s="31">
        <f t="shared" si="17"/>
        <v>0</v>
      </c>
      <c r="AJ170" s="30">
        <f t="shared" si="21"/>
        <v>0</v>
      </c>
      <c r="AK170" s="29">
        <f t="shared" si="22"/>
        <v>0</v>
      </c>
    </row>
    <row r="171" spans="1:37" ht="14.25" customHeight="1">
      <c r="A171" s="13">
        <v>0</v>
      </c>
      <c r="B171" s="12">
        <v>0</v>
      </c>
      <c r="C171" s="12">
        <v>0</v>
      </c>
      <c r="D171" s="12">
        <v>0</v>
      </c>
      <c r="E171" s="11">
        <v>0</v>
      </c>
      <c r="K171" s="34"/>
      <c r="L171" s="41"/>
      <c r="M171" s="33" t="s">
        <v>47</v>
      </c>
      <c r="N171" s="32"/>
      <c r="O171" s="36"/>
      <c r="P171" s="31">
        <f t="shared" si="20"/>
        <v>0</v>
      </c>
      <c r="Q171" s="30">
        <f t="shared" si="20"/>
        <v>0</v>
      </c>
      <c r="R171" s="30">
        <f t="shared" si="20"/>
        <v>0</v>
      </c>
      <c r="S171" s="39">
        <f t="shared" si="20"/>
        <v>0</v>
      </c>
      <c r="T171" s="38">
        <f t="shared" si="20"/>
        <v>0</v>
      </c>
      <c r="U171" s="37"/>
      <c r="V171" s="41"/>
      <c r="W171" s="33" t="s">
        <v>47</v>
      </c>
      <c r="X171" s="32"/>
      <c r="Y171" s="36"/>
      <c r="Z171" s="31">
        <f>Z56</f>
        <v>0</v>
      </c>
      <c r="AA171" s="30">
        <f>AA56</f>
        <v>0</v>
      </c>
      <c r="AB171" s="35">
        <f>AB56</f>
        <v>0</v>
      </c>
      <c r="AC171" s="29">
        <f>AC56</f>
        <v>0</v>
      </c>
      <c r="AD171" s="8"/>
      <c r="AE171" s="34"/>
      <c r="AF171" s="41"/>
      <c r="AG171" s="33" t="s">
        <v>47</v>
      </c>
      <c r="AH171" s="32"/>
      <c r="AI171" s="31">
        <f t="shared" si="17"/>
        <v>0</v>
      </c>
      <c r="AJ171" s="30">
        <f t="shared" si="21"/>
        <v>0</v>
      </c>
      <c r="AK171" s="29">
        <f t="shared" si="22"/>
        <v>0</v>
      </c>
    </row>
    <row r="172" spans="1:37" ht="14.25" customHeight="1">
      <c r="A172" s="13">
        <v>0</v>
      </c>
      <c r="B172" s="12">
        <v>0</v>
      </c>
      <c r="C172" s="12">
        <v>0</v>
      </c>
      <c r="D172" s="12">
        <v>0</v>
      </c>
      <c r="E172" s="11">
        <v>0</v>
      </c>
      <c r="K172" s="34"/>
      <c r="L172" s="41"/>
      <c r="M172" s="33" t="s">
        <v>46</v>
      </c>
      <c r="N172" s="32"/>
      <c r="O172" s="36"/>
      <c r="P172" s="31">
        <f t="shared" si="20"/>
        <v>0</v>
      </c>
      <c r="Q172" s="30">
        <f t="shared" si="20"/>
        <v>0</v>
      </c>
      <c r="R172" s="30">
        <f t="shared" si="20"/>
        <v>0</v>
      </c>
      <c r="S172" s="39">
        <f t="shared" si="20"/>
        <v>0</v>
      </c>
      <c r="T172" s="38">
        <f t="shared" si="20"/>
        <v>0</v>
      </c>
      <c r="U172" s="37"/>
      <c r="V172" s="41"/>
      <c r="W172" s="33" t="s">
        <v>46</v>
      </c>
      <c r="X172" s="32"/>
      <c r="Y172" s="36" t="s">
        <v>43</v>
      </c>
      <c r="Z172" s="31">
        <f>IF(ISERROR((Z$58+Z$59)*(Q172/(Q$169+Q$170+Q$172+Q$174))),0,ROUND((Z$58+Z$59)*(Q172/(Q$169+Q$170+Q$172+Q$174)),0))</f>
        <v>0</v>
      </c>
      <c r="AA172" s="30">
        <f>IF(ISERROR((AA$58+AA$59)*(R172/(R$169+R$170+R$172+R$174))),0,ROUND((AA$58+AA$59)*(R172/(R$169+R$170+R$172+R$174)),0))</f>
        <v>0</v>
      </c>
      <c r="AB172" s="35">
        <f>IF(ISERROR((AB$58+AB$59)*(S172/(S$169+S$170+S$172+S$174))),0,ROUND((AB$58+AB$59)*(S172/(S$169+S$170+S$172+S$174)),0))</f>
        <v>0</v>
      </c>
      <c r="AC172" s="29">
        <f>IF(ISERROR(((AC$58)+(AC$59))*(T172/(T$169+T$170+T$172+T$174))),0,ROUND(((AC$58)+(AC$59))*(T172/(T$169+T$170+T$172+T$174)),0))</f>
        <v>0</v>
      </c>
      <c r="AD172" s="8"/>
      <c r="AE172" s="34"/>
      <c r="AF172" s="41"/>
      <c r="AG172" s="33" t="s">
        <v>46</v>
      </c>
      <c r="AH172" s="32"/>
      <c r="AI172" s="31">
        <f t="shared" si="17"/>
        <v>0</v>
      </c>
      <c r="AJ172" s="30">
        <f t="shared" si="21"/>
        <v>0</v>
      </c>
      <c r="AK172" s="29">
        <f t="shared" si="22"/>
        <v>0</v>
      </c>
    </row>
    <row r="173" spans="1:37" ht="14.25" customHeight="1">
      <c r="A173" s="13">
        <v>0</v>
      </c>
      <c r="B173" s="12">
        <v>0</v>
      </c>
      <c r="C173" s="12">
        <v>0</v>
      </c>
      <c r="D173" s="12">
        <v>0</v>
      </c>
      <c r="E173" s="11">
        <v>0</v>
      </c>
      <c r="K173" s="34"/>
      <c r="L173" s="41" t="s">
        <v>45</v>
      </c>
      <c r="M173" s="33" t="s">
        <v>44</v>
      </c>
      <c r="N173" s="32"/>
      <c r="O173" s="36"/>
      <c r="P173" s="31">
        <f aca="true" t="shared" si="25" ref="P173:T176">P58+P112</f>
        <v>26609</v>
      </c>
      <c r="Q173" s="30">
        <f t="shared" si="25"/>
        <v>26609</v>
      </c>
      <c r="R173" s="30">
        <f t="shared" si="25"/>
        <v>0</v>
      </c>
      <c r="S173" s="39">
        <f t="shared" si="25"/>
        <v>0</v>
      </c>
      <c r="T173" s="38">
        <f t="shared" si="25"/>
        <v>0</v>
      </c>
      <c r="U173" s="37"/>
      <c r="V173" s="41" t="s">
        <v>45</v>
      </c>
      <c r="W173" s="33" t="s">
        <v>44</v>
      </c>
      <c r="X173" s="32"/>
      <c r="Y173" s="36"/>
      <c r="Z173" s="31">
        <f>Z57</f>
        <v>0</v>
      </c>
      <c r="AA173" s="30">
        <f>AA57</f>
        <v>0</v>
      </c>
      <c r="AB173" s="35">
        <f>AB57</f>
        <v>0</v>
      </c>
      <c r="AC173" s="29">
        <f>AC57</f>
        <v>0</v>
      </c>
      <c r="AD173" s="8"/>
      <c r="AE173" s="34"/>
      <c r="AF173" s="41" t="s">
        <v>45</v>
      </c>
      <c r="AG173" s="33" t="s">
        <v>44</v>
      </c>
      <c r="AH173" s="32"/>
      <c r="AI173" s="31">
        <f t="shared" si="17"/>
        <v>26609</v>
      </c>
      <c r="AJ173" s="30">
        <f t="shared" si="21"/>
        <v>0</v>
      </c>
      <c r="AK173" s="29">
        <f t="shared" si="22"/>
        <v>0</v>
      </c>
    </row>
    <row r="174" spans="1:37" ht="14.25" customHeight="1">
      <c r="A174" s="13">
        <v>0</v>
      </c>
      <c r="B174" s="12">
        <v>0</v>
      </c>
      <c r="C174" s="12">
        <v>0</v>
      </c>
      <c r="D174" s="12">
        <v>0</v>
      </c>
      <c r="E174" s="11">
        <v>0</v>
      </c>
      <c r="K174" s="34"/>
      <c r="L174" s="40"/>
      <c r="M174" s="33" t="s">
        <v>5</v>
      </c>
      <c r="N174" s="32"/>
      <c r="O174" s="36"/>
      <c r="P174" s="31">
        <f t="shared" si="25"/>
        <v>6244</v>
      </c>
      <c r="Q174" s="30">
        <f t="shared" si="25"/>
        <v>6244</v>
      </c>
      <c r="R174" s="30">
        <f t="shared" si="25"/>
        <v>1666</v>
      </c>
      <c r="S174" s="39">
        <f t="shared" si="25"/>
        <v>0</v>
      </c>
      <c r="T174" s="38">
        <f t="shared" si="25"/>
        <v>3500</v>
      </c>
      <c r="U174" s="37"/>
      <c r="V174" s="40"/>
      <c r="W174" s="33" t="s">
        <v>5</v>
      </c>
      <c r="X174" s="32"/>
      <c r="Y174" s="36" t="s">
        <v>43</v>
      </c>
      <c r="Z174" s="31">
        <f>IF(ISERROR((Z$58+Z$59)*(Q174/(Q$169+Q$170+Q$172+Q$174))),0,ROUND((Z$58+Z$59)*(Q174/(Q$169+Q$170+Q$172+Q$174)),0))</f>
        <v>0</v>
      </c>
      <c r="AA174" s="30">
        <f>IF(ISERROR((AA$58+AA$59)*(R174/(R$169+R$170+R$172+R$174))),0,ROUND((AA$58+AA$59)*(R174/(R$169+R$170+R$172+R$174)),0))</f>
        <v>0</v>
      </c>
      <c r="AB174" s="35">
        <f>IF(ISERROR((AB$58+AB$59)*(S174/(S$169+S$170+S$172+S$174))),0,ROUND((AB$58+AB$59)*(S174/(S$169+S$170+S$172+S$174)),0))</f>
        <v>0</v>
      </c>
      <c r="AC174" s="29">
        <f>IF(ISERROR(((AC$58)+(AC$59))*(T174/(T$169+T$170+T$172+T$174))),0,ROUND(((AC$58)+(AC$59))*(T174/(T$169+T$170+T$172+T$174)),0))</f>
        <v>0</v>
      </c>
      <c r="AD174" s="8"/>
      <c r="AE174" s="34"/>
      <c r="AF174" s="40"/>
      <c r="AG174" s="33" t="s">
        <v>5</v>
      </c>
      <c r="AH174" s="32"/>
      <c r="AI174" s="31">
        <f t="shared" si="17"/>
        <v>6244</v>
      </c>
      <c r="AJ174" s="30">
        <f t="shared" si="21"/>
        <v>1666</v>
      </c>
      <c r="AK174" s="29">
        <f t="shared" si="22"/>
        <v>0</v>
      </c>
    </row>
    <row r="175" spans="1:37" ht="14.25" customHeight="1">
      <c r="A175" s="13">
        <v>0</v>
      </c>
      <c r="B175" s="12">
        <v>0</v>
      </c>
      <c r="C175" s="12">
        <v>0</v>
      </c>
      <c r="D175" s="12">
        <v>0</v>
      </c>
      <c r="E175" s="11">
        <v>0</v>
      </c>
      <c r="K175" s="34"/>
      <c r="L175" s="33" t="s">
        <v>5</v>
      </c>
      <c r="M175" s="32"/>
      <c r="N175" s="32"/>
      <c r="O175" s="36"/>
      <c r="P175" s="31">
        <f t="shared" si="25"/>
        <v>0</v>
      </c>
      <c r="Q175" s="30">
        <f t="shared" si="25"/>
        <v>0</v>
      </c>
      <c r="R175" s="30">
        <f t="shared" si="25"/>
        <v>0</v>
      </c>
      <c r="S175" s="39">
        <f t="shared" si="25"/>
        <v>0</v>
      </c>
      <c r="T175" s="38">
        <f t="shared" si="25"/>
        <v>0</v>
      </c>
      <c r="U175" s="37"/>
      <c r="V175" s="33" t="s">
        <v>5</v>
      </c>
      <c r="W175" s="32"/>
      <c r="X175" s="32"/>
      <c r="Y175" s="36" t="s">
        <v>43</v>
      </c>
      <c r="Z175" s="31">
        <f>Z61-SUM(Z123,Z126,Z129,Z133:Z144,Z148:Z154,Z160:Z163,Z166:Z174)</f>
        <v>0</v>
      </c>
      <c r="AA175" s="30">
        <f>AA61-SUM(AA123,AA126,AA129,AA133:AA144,AA148:AA154,AA160:AA163,AA166:AA174)</f>
        <v>0</v>
      </c>
      <c r="AB175" s="35">
        <f>AB61-SUM(AB123,AB126,AB129,AB133:AB144,AB148:AB154,AB160:AB163,AB166:AB174)</f>
        <v>0</v>
      </c>
      <c r="AC175" s="29">
        <f>AC61-SUM(AC123,AC126,AC129,AC133:AC144,AC148:AC154,AC160:AC163,AC166:AC174)</f>
        <v>0</v>
      </c>
      <c r="AD175" s="8"/>
      <c r="AE175" s="34"/>
      <c r="AF175" s="33" t="s">
        <v>5</v>
      </c>
      <c r="AG175" s="32"/>
      <c r="AH175" s="32"/>
      <c r="AI175" s="31">
        <f t="shared" si="17"/>
        <v>0</v>
      </c>
      <c r="AJ175" s="30">
        <f t="shared" si="21"/>
        <v>0</v>
      </c>
      <c r="AK175" s="29">
        <f t="shared" si="22"/>
        <v>0</v>
      </c>
    </row>
    <row r="176" spans="1:37" ht="14.25" customHeight="1" thickBot="1">
      <c r="A176" s="13">
        <v>0</v>
      </c>
      <c r="B176" s="12">
        <v>0</v>
      </c>
      <c r="C176" s="12">
        <v>0</v>
      </c>
      <c r="D176" s="12">
        <v>0</v>
      </c>
      <c r="E176" s="11">
        <v>0</v>
      </c>
      <c r="K176" s="28"/>
      <c r="L176" s="20" t="s">
        <v>42</v>
      </c>
      <c r="M176" s="19"/>
      <c r="N176" s="19"/>
      <c r="O176" s="24"/>
      <c r="P176" s="23">
        <f t="shared" si="25"/>
        <v>1214310</v>
      </c>
      <c r="Q176" s="17">
        <f t="shared" si="25"/>
        <v>1155010</v>
      </c>
      <c r="R176" s="17">
        <f t="shared" si="25"/>
        <v>217203</v>
      </c>
      <c r="S176" s="27">
        <f t="shared" si="25"/>
        <v>135486</v>
      </c>
      <c r="T176" s="26">
        <f t="shared" si="25"/>
        <v>404300</v>
      </c>
      <c r="U176" s="25"/>
      <c r="V176" s="20" t="s">
        <v>42</v>
      </c>
      <c r="W176" s="19"/>
      <c r="X176" s="19"/>
      <c r="Y176" s="24"/>
      <c r="Z176" s="23">
        <f>Z61</f>
        <v>35411</v>
      </c>
      <c r="AA176" s="17">
        <f>AA61</f>
        <v>0</v>
      </c>
      <c r="AB176" s="22">
        <f>AB61</f>
        <v>10485</v>
      </c>
      <c r="AC176" s="16">
        <f>AC61</f>
        <v>0</v>
      </c>
      <c r="AD176" s="8"/>
      <c r="AE176" s="21"/>
      <c r="AF176" s="20" t="s">
        <v>42</v>
      </c>
      <c r="AG176" s="19"/>
      <c r="AH176" s="19"/>
      <c r="AI176" s="18">
        <f t="shared" si="17"/>
        <v>1119599</v>
      </c>
      <c r="AJ176" s="17">
        <f>SUM(AJ123,AJ126,AJ129,AJ133:AJ144,AJ148:AJ154,AJ160:AJ163,AJ166:AJ175)</f>
        <v>207630</v>
      </c>
      <c r="AK176" s="16">
        <f>SUM(AK123,AK126,AK129,AK133:AK144,AK148:AK154,AK160:AK163,AK166:AK175)</f>
        <v>106975</v>
      </c>
    </row>
    <row r="177" spans="1:29" ht="14.25" customHeight="1" thickTop="1">
      <c r="A177" s="13">
        <v>0</v>
      </c>
      <c r="B177" s="12">
        <v>0</v>
      </c>
      <c r="C177" s="12">
        <v>0</v>
      </c>
      <c r="D177" s="12">
        <v>0</v>
      </c>
      <c r="E177" s="11">
        <v>0</v>
      </c>
      <c r="Z177" s="15"/>
      <c r="AA177" s="8"/>
      <c r="AB177" s="8"/>
      <c r="AC177" s="14"/>
    </row>
    <row r="178" spans="1:29" ht="14.25" customHeight="1">
      <c r="A178" s="13">
        <v>15206</v>
      </c>
      <c r="B178" s="12">
        <v>0</v>
      </c>
      <c r="C178" s="12">
        <v>8625</v>
      </c>
      <c r="D178" s="12">
        <v>0</v>
      </c>
      <c r="E178" s="11">
        <v>0</v>
      </c>
      <c r="AC178" s="9"/>
    </row>
    <row r="179" spans="1:29" ht="13.5">
      <c r="A179" s="13">
        <v>733</v>
      </c>
      <c r="B179" s="12">
        <v>0</v>
      </c>
      <c r="C179" s="12">
        <v>0</v>
      </c>
      <c r="D179" s="12">
        <v>0</v>
      </c>
      <c r="E179" s="11">
        <v>0</v>
      </c>
      <c r="AC179" s="9"/>
    </row>
    <row r="180" spans="1:29" ht="13.5">
      <c r="A180" s="13">
        <v>14473</v>
      </c>
      <c r="B180" s="12">
        <v>0</v>
      </c>
      <c r="C180" s="12">
        <v>8625</v>
      </c>
      <c r="D180" s="12">
        <v>0</v>
      </c>
      <c r="E180" s="11">
        <v>0</v>
      </c>
      <c r="AC180" s="9"/>
    </row>
    <row r="181" spans="1:29" ht="13.5">
      <c r="A181" s="13">
        <v>0</v>
      </c>
      <c r="B181" s="12">
        <v>0</v>
      </c>
      <c r="C181" s="12">
        <v>0</v>
      </c>
      <c r="D181" s="12">
        <v>0</v>
      </c>
      <c r="E181" s="11">
        <v>0</v>
      </c>
      <c r="AC181" s="9"/>
    </row>
    <row r="182" spans="1:29" ht="13.5">
      <c r="A182" s="13">
        <v>19661</v>
      </c>
      <c r="B182" s="12">
        <v>0</v>
      </c>
      <c r="C182" s="12">
        <v>1860</v>
      </c>
      <c r="D182" s="12">
        <v>0</v>
      </c>
      <c r="E182" s="11">
        <v>0</v>
      </c>
      <c r="AC182" s="9"/>
    </row>
    <row r="183" spans="1:29" ht="13.5">
      <c r="A183" s="13">
        <v>19661</v>
      </c>
      <c r="B183" s="12">
        <v>0</v>
      </c>
      <c r="C183" s="12">
        <v>1860</v>
      </c>
      <c r="D183" s="12">
        <v>0</v>
      </c>
      <c r="E183" s="11">
        <v>0</v>
      </c>
      <c r="AC183" s="9"/>
    </row>
    <row r="184" spans="1:29" ht="13.5">
      <c r="A184" s="13">
        <v>0</v>
      </c>
      <c r="B184" s="12">
        <v>0</v>
      </c>
      <c r="C184" s="12">
        <v>0</v>
      </c>
      <c r="D184" s="12">
        <v>0</v>
      </c>
      <c r="E184" s="11">
        <v>0</v>
      </c>
      <c r="AC184" s="9"/>
    </row>
    <row r="185" spans="1:29" ht="13.5">
      <c r="A185" s="13">
        <v>0</v>
      </c>
      <c r="B185" s="12">
        <v>0</v>
      </c>
      <c r="C185" s="12">
        <v>0</v>
      </c>
      <c r="D185" s="12">
        <v>0</v>
      </c>
      <c r="E185" s="11">
        <v>0</v>
      </c>
      <c r="AC185" s="9"/>
    </row>
    <row r="186" spans="1:29" ht="13.5">
      <c r="A186" s="13">
        <v>0</v>
      </c>
      <c r="B186" s="12">
        <v>0</v>
      </c>
      <c r="C186" s="12">
        <v>0</v>
      </c>
      <c r="D186" s="12">
        <v>0</v>
      </c>
      <c r="E186" s="11">
        <v>0</v>
      </c>
      <c r="AC186" s="9"/>
    </row>
    <row r="187" spans="1:29" ht="13.5">
      <c r="A187" s="13">
        <v>0</v>
      </c>
      <c r="B187" s="12">
        <v>0</v>
      </c>
      <c r="C187" s="12">
        <v>0</v>
      </c>
      <c r="D187" s="12">
        <v>0</v>
      </c>
      <c r="E187" s="11">
        <v>0</v>
      </c>
      <c r="AC187" s="9"/>
    </row>
    <row r="188" spans="1:29" ht="13.5">
      <c r="A188" s="13">
        <v>0</v>
      </c>
      <c r="B188" s="12">
        <v>0</v>
      </c>
      <c r="C188" s="12">
        <v>0</v>
      </c>
      <c r="D188" s="12">
        <v>0</v>
      </c>
      <c r="E188" s="11">
        <v>0</v>
      </c>
      <c r="AC188" s="9"/>
    </row>
    <row r="189" spans="1:29" ht="13.5">
      <c r="A189" s="13">
        <v>0</v>
      </c>
      <c r="B189" s="12">
        <v>0</v>
      </c>
      <c r="C189" s="12">
        <v>0</v>
      </c>
      <c r="D189" s="12">
        <v>0</v>
      </c>
      <c r="E189" s="11">
        <v>0</v>
      </c>
      <c r="AC189" s="9"/>
    </row>
    <row r="190" spans="1:29" ht="13.5">
      <c r="A190" s="13">
        <v>0</v>
      </c>
      <c r="B190" s="12">
        <v>0</v>
      </c>
      <c r="C190" s="12">
        <v>0</v>
      </c>
      <c r="D190" s="12">
        <v>0</v>
      </c>
      <c r="E190" s="11">
        <v>0</v>
      </c>
      <c r="AC190" s="9"/>
    </row>
    <row r="191" spans="1:29" ht="13.5">
      <c r="A191" s="13">
        <v>0</v>
      </c>
      <c r="B191" s="12">
        <v>0</v>
      </c>
      <c r="C191" s="12">
        <v>0</v>
      </c>
      <c r="D191" s="12">
        <v>0</v>
      </c>
      <c r="E191" s="11">
        <v>0</v>
      </c>
      <c r="AC191" s="9"/>
    </row>
    <row r="192" spans="1:29" ht="13.5">
      <c r="A192" s="13">
        <v>0</v>
      </c>
      <c r="B192" s="12">
        <v>0</v>
      </c>
      <c r="C192" s="12">
        <v>0</v>
      </c>
      <c r="D192" s="12">
        <v>0</v>
      </c>
      <c r="E192" s="11">
        <v>0</v>
      </c>
      <c r="AC192" s="9"/>
    </row>
    <row r="193" spans="1:29" ht="13.5">
      <c r="A193" s="13">
        <v>0</v>
      </c>
      <c r="B193" s="12">
        <v>0</v>
      </c>
      <c r="C193" s="12">
        <v>0</v>
      </c>
      <c r="D193" s="12">
        <v>0</v>
      </c>
      <c r="E193" s="11">
        <v>0</v>
      </c>
      <c r="AC193" s="9"/>
    </row>
    <row r="194" spans="1:29" ht="13.5">
      <c r="A194" s="13">
        <v>527</v>
      </c>
      <c r="B194" s="12">
        <v>0</v>
      </c>
      <c r="C194" s="12">
        <v>0</v>
      </c>
      <c r="D194" s="12">
        <v>0</v>
      </c>
      <c r="E194" s="11">
        <v>0</v>
      </c>
      <c r="AC194" s="9"/>
    </row>
    <row r="195" spans="1:29" ht="13.5">
      <c r="A195" s="13">
        <v>527</v>
      </c>
      <c r="B195" s="12">
        <v>0</v>
      </c>
      <c r="C195" s="12">
        <v>0</v>
      </c>
      <c r="D195" s="12">
        <v>0</v>
      </c>
      <c r="E195" s="11">
        <v>0</v>
      </c>
      <c r="AC195" s="9"/>
    </row>
    <row r="196" spans="1:29" ht="13.5">
      <c r="A196" s="13">
        <v>0</v>
      </c>
      <c r="B196" s="12">
        <v>0</v>
      </c>
      <c r="C196" s="12">
        <v>0</v>
      </c>
      <c r="D196" s="12">
        <v>0</v>
      </c>
      <c r="E196" s="11">
        <v>0</v>
      </c>
      <c r="AC196" s="9"/>
    </row>
    <row r="197" spans="1:29" ht="13.5">
      <c r="A197" s="13">
        <v>0</v>
      </c>
      <c r="B197" s="12">
        <v>0</v>
      </c>
      <c r="C197" s="12">
        <v>0</v>
      </c>
      <c r="D197" s="12">
        <v>0</v>
      </c>
      <c r="E197" s="11">
        <v>0</v>
      </c>
      <c r="AC197" s="9"/>
    </row>
    <row r="198" spans="1:29" ht="13.5">
      <c r="A198" s="13">
        <v>0</v>
      </c>
      <c r="B198" s="12">
        <v>0</v>
      </c>
      <c r="C198" s="12">
        <v>0</v>
      </c>
      <c r="D198" s="12">
        <v>0</v>
      </c>
      <c r="E198" s="11">
        <v>0</v>
      </c>
      <c r="AC198" s="9"/>
    </row>
    <row r="199" spans="1:29" ht="13.5">
      <c r="A199" s="13">
        <v>0</v>
      </c>
      <c r="B199" s="12">
        <v>0</v>
      </c>
      <c r="C199" s="12">
        <v>0</v>
      </c>
      <c r="D199" s="12">
        <v>0</v>
      </c>
      <c r="E199" s="11">
        <v>0</v>
      </c>
      <c r="AC199" s="9"/>
    </row>
    <row r="200" spans="1:29" ht="13.5">
      <c r="A200" s="13">
        <v>0</v>
      </c>
      <c r="B200" s="12">
        <v>0</v>
      </c>
      <c r="C200" s="12">
        <v>0</v>
      </c>
      <c r="D200" s="12">
        <v>0</v>
      </c>
      <c r="E200" s="11">
        <v>0</v>
      </c>
      <c r="AC200" s="9"/>
    </row>
    <row r="201" spans="1:29" ht="13.5">
      <c r="A201" s="13">
        <v>0</v>
      </c>
      <c r="B201" s="12">
        <v>0</v>
      </c>
      <c r="C201" s="12">
        <v>0</v>
      </c>
      <c r="D201" s="12">
        <v>0</v>
      </c>
      <c r="E201" s="11">
        <v>0</v>
      </c>
      <c r="AC201" s="9"/>
    </row>
    <row r="202" spans="1:29" ht="13.5">
      <c r="A202" s="13">
        <v>17</v>
      </c>
      <c r="B202" s="12">
        <v>0</v>
      </c>
      <c r="C202" s="12">
        <v>0</v>
      </c>
      <c r="D202" s="12">
        <v>0</v>
      </c>
      <c r="E202" s="11">
        <v>0</v>
      </c>
      <c r="AC202" s="9"/>
    </row>
    <row r="203" spans="1:29" ht="14.25" thickBot="1">
      <c r="A203" s="13">
        <v>35411</v>
      </c>
      <c r="B203" s="12">
        <v>0</v>
      </c>
      <c r="C203" s="12">
        <v>10485</v>
      </c>
      <c r="D203" s="12">
        <v>0</v>
      </c>
      <c r="E203" s="11">
        <v>0</v>
      </c>
      <c r="AC203" s="9"/>
    </row>
    <row r="204" spans="1:29" ht="13.5">
      <c r="A204" s="10"/>
      <c r="B204" s="10"/>
      <c r="C204" s="10"/>
      <c r="D204" s="10"/>
      <c r="E204" s="10"/>
      <c r="AC204" s="9"/>
    </row>
    <row r="205" ht="13.5">
      <c r="AC205" s="9"/>
    </row>
    <row r="206" ht="13.5">
      <c r="AC206" s="9"/>
    </row>
    <row r="207" ht="13.5">
      <c r="AC207" s="9"/>
    </row>
    <row r="208" ht="13.5">
      <c r="AC208" s="9"/>
    </row>
    <row r="209" s="7" customFormat="1" ht="13.5">
      <c r="AC209" s="9"/>
    </row>
    <row r="210" s="7" customFormat="1" ht="13.5">
      <c r="AC210" s="9"/>
    </row>
    <row r="211" s="7" customFormat="1" ht="13.5">
      <c r="AC211" s="9"/>
    </row>
    <row r="212" s="7" customFormat="1" ht="13.5">
      <c r="AC212" s="9"/>
    </row>
    <row r="213" s="7" customFormat="1" ht="13.5">
      <c r="AC213" s="9"/>
    </row>
    <row r="214" s="7" customFormat="1" ht="13.5">
      <c r="AC214" s="9"/>
    </row>
    <row r="215" s="7" customFormat="1" ht="13.5">
      <c r="AC215" s="9"/>
    </row>
    <row r="216" s="7" customFormat="1" ht="13.5">
      <c r="AC216" s="9"/>
    </row>
    <row r="217" s="7" customFormat="1" ht="13.5">
      <c r="AC217" s="9"/>
    </row>
    <row r="218" s="7" customFormat="1" ht="13.5">
      <c r="AC218" s="9"/>
    </row>
    <row r="219" s="7" customFormat="1" ht="13.5">
      <c r="AC219" s="9"/>
    </row>
    <row r="220" s="7" customFormat="1" ht="13.5">
      <c r="AC220" s="9"/>
    </row>
    <row r="221" s="7" customFormat="1" ht="13.5">
      <c r="AC221" s="9"/>
    </row>
    <row r="222" s="7" customFormat="1" ht="13.5">
      <c r="AC222" s="9"/>
    </row>
    <row r="223" s="7" customFormat="1" ht="13.5">
      <c r="AC223" s="9"/>
    </row>
    <row r="224" s="7" customFormat="1" ht="13.5">
      <c r="AC224" s="9"/>
    </row>
    <row r="225" s="7" customFormat="1" ht="13.5">
      <c r="AC225" s="9"/>
    </row>
    <row r="226" s="7" customFormat="1" ht="13.5">
      <c r="AC226" s="9"/>
    </row>
    <row r="227" s="7" customFormat="1" ht="13.5">
      <c r="AC227" s="9"/>
    </row>
    <row r="228" s="7" customFormat="1" ht="13.5">
      <c r="AC228" s="9"/>
    </row>
    <row r="229" s="7" customFormat="1" ht="13.5">
      <c r="AC229" s="9"/>
    </row>
    <row r="230" s="7" customFormat="1" ht="13.5">
      <c r="AC230" s="9"/>
    </row>
    <row r="231" s="7" customFormat="1" ht="13.5">
      <c r="AC231" s="9"/>
    </row>
    <row r="232" s="7" customFormat="1" ht="13.5">
      <c r="AC232" s="9"/>
    </row>
    <row r="233" s="7" customFormat="1" ht="13.5">
      <c r="AC233" s="9"/>
    </row>
    <row r="234" s="7" customFormat="1" ht="13.5">
      <c r="AC234" s="9"/>
    </row>
    <row r="235" s="7" customFormat="1" ht="13.5">
      <c r="AC235" s="9"/>
    </row>
    <row r="236" s="7" customFormat="1" ht="13.5">
      <c r="AC236" s="9"/>
    </row>
    <row r="237" s="7" customFormat="1" ht="13.5">
      <c r="AC237" s="9"/>
    </row>
    <row r="238" s="7" customFormat="1" ht="13.5">
      <c r="AC238" s="9"/>
    </row>
    <row r="239" s="7" customFormat="1" ht="13.5">
      <c r="AC239" s="9"/>
    </row>
    <row r="240" s="7" customFormat="1" ht="13.5">
      <c r="AC240" s="9"/>
    </row>
    <row r="241" s="7" customFormat="1" ht="13.5">
      <c r="AC241" s="9"/>
    </row>
    <row r="242" s="7" customFormat="1" ht="13.5">
      <c r="AC242" s="9"/>
    </row>
    <row r="243" s="7" customFormat="1" ht="13.5">
      <c r="AC243" s="9"/>
    </row>
    <row r="244" s="7" customFormat="1" ht="13.5">
      <c r="AC244" s="9"/>
    </row>
    <row r="245" s="7" customFormat="1" ht="13.5">
      <c r="AC245" s="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39" r:id="rId2"/>
  <rowBreaks count="1" manualBreakCount="1">
    <brk id="1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selection activeCell="A1" sqref="A1"/>
    </sheetView>
  </sheetViews>
  <sheetFormatPr defaultColWidth="9.00390625" defaultRowHeight="18.75" customHeight="1"/>
  <cols>
    <col min="1" max="1" width="2.125" style="4" customWidth="1"/>
    <col min="2" max="2" width="3.25390625" style="4" customWidth="1"/>
    <col min="3" max="3" width="5.375" style="4" customWidth="1"/>
    <col min="4" max="4" width="38.00390625" style="4" customWidth="1"/>
    <col min="5" max="5" width="15.375" style="4" customWidth="1"/>
    <col min="6" max="6" width="1.4921875" style="4" customWidth="1"/>
    <col min="7" max="7" width="1.875" style="4" customWidth="1"/>
    <col min="8" max="8" width="15.375" style="4" customWidth="1"/>
    <col min="9" max="10" width="0.74609375" style="4" customWidth="1"/>
    <col min="11" max="11" width="15.375" style="4" customWidth="1"/>
    <col min="12" max="13" width="0.74609375" style="4" customWidth="1"/>
    <col min="14" max="14" width="15.375" style="4" customWidth="1"/>
    <col min="15" max="16" width="0.74609375" style="4" customWidth="1"/>
    <col min="17" max="17" width="15.375" style="4" customWidth="1"/>
    <col min="18" max="18" width="2.125" style="283" customWidth="1"/>
    <col min="19" max="19" width="9.00390625" style="283" customWidth="1"/>
    <col min="20" max="16384" width="9.00390625" style="4" customWidth="1"/>
  </cols>
  <sheetData>
    <row r="1" spans="2:17" ht="21">
      <c r="B1" s="296" t="s">
        <v>36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</row>
    <row r="2" spans="2:17" ht="18.75" customHeight="1">
      <c r="B2" s="294" t="s">
        <v>40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2:17" ht="18.75" customHeight="1">
      <c r="B3" s="294" t="s">
        <v>41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</row>
    <row r="4" ht="18.75" customHeight="1" thickBot="1">
      <c r="R4" s="278" t="s">
        <v>39</v>
      </c>
    </row>
    <row r="5" spans="1:20" ht="35.25" customHeight="1">
      <c r="A5" s="284"/>
      <c r="B5" s="285"/>
      <c r="C5" s="285"/>
      <c r="D5" s="285"/>
      <c r="E5" s="286" t="s">
        <v>35</v>
      </c>
      <c r="F5" s="282"/>
      <c r="G5" s="282"/>
      <c r="H5" s="286" t="s">
        <v>34</v>
      </c>
      <c r="I5" s="3"/>
      <c r="J5" s="3"/>
      <c r="K5" s="286" t="s">
        <v>33</v>
      </c>
      <c r="L5" s="282"/>
      <c r="M5" s="282"/>
      <c r="N5" s="286" t="s">
        <v>32</v>
      </c>
      <c r="O5" s="287"/>
      <c r="P5" s="287"/>
      <c r="Q5" s="286" t="s">
        <v>31</v>
      </c>
      <c r="R5" s="288"/>
      <c r="T5" s="283"/>
    </row>
    <row r="6" spans="1:20" ht="18.75" customHeight="1">
      <c r="A6" s="281"/>
      <c r="B6" s="5" t="s">
        <v>30</v>
      </c>
      <c r="C6" s="5"/>
      <c r="D6" s="5"/>
      <c r="E6" s="5">
        <v>45792557385</v>
      </c>
      <c r="F6" s="5"/>
      <c r="G6" s="5"/>
      <c r="H6" s="6">
        <v>14409632000</v>
      </c>
      <c r="I6" s="5"/>
      <c r="J6" s="5"/>
      <c r="K6" s="6">
        <v>39095898467</v>
      </c>
      <c r="L6" s="5"/>
      <c r="M6" s="5"/>
      <c r="N6" s="6">
        <v>-7712973082</v>
      </c>
      <c r="O6" s="5"/>
      <c r="P6" s="5"/>
      <c r="Q6" s="6">
        <v>0</v>
      </c>
      <c r="R6" s="289"/>
      <c r="T6" s="283"/>
    </row>
    <row r="7" spans="1:18" ht="18.75" customHeight="1">
      <c r="A7" s="281"/>
      <c r="B7" s="5"/>
      <c r="C7" s="5" t="s">
        <v>29</v>
      </c>
      <c r="D7" s="5"/>
      <c r="E7" s="5">
        <v>-8877295878</v>
      </c>
      <c r="F7" s="5"/>
      <c r="G7" s="5"/>
      <c r="H7" s="5"/>
      <c r="I7" s="5"/>
      <c r="J7" s="5"/>
      <c r="K7" s="5"/>
      <c r="L7" s="5"/>
      <c r="M7" s="5"/>
      <c r="N7" s="6">
        <v>-8877295878</v>
      </c>
      <c r="O7" s="5"/>
      <c r="P7" s="5"/>
      <c r="Q7" s="5"/>
      <c r="R7" s="289"/>
    </row>
    <row r="8" spans="1:18" ht="18.75" customHeight="1">
      <c r="A8" s="281"/>
      <c r="B8" s="290"/>
      <c r="C8" s="295" t="s">
        <v>28</v>
      </c>
      <c r="D8" s="5" t="s">
        <v>27</v>
      </c>
      <c r="E8" s="5">
        <v>2135988634</v>
      </c>
      <c r="F8" s="5"/>
      <c r="G8" s="5"/>
      <c r="H8" s="5"/>
      <c r="I8" s="5"/>
      <c r="J8" s="5"/>
      <c r="K8" s="5"/>
      <c r="L8" s="5"/>
      <c r="M8" s="5"/>
      <c r="N8" s="6">
        <v>2135988634</v>
      </c>
      <c r="O8" s="5"/>
      <c r="P8" s="5"/>
      <c r="Q8" s="5"/>
      <c r="R8" s="289"/>
    </row>
    <row r="9" spans="1:18" ht="18.75" customHeight="1">
      <c r="A9" s="281"/>
      <c r="B9" s="290"/>
      <c r="C9" s="295"/>
      <c r="D9" s="5" t="s">
        <v>26</v>
      </c>
      <c r="E9" s="5">
        <v>4950935000</v>
      </c>
      <c r="F9" s="5"/>
      <c r="G9" s="5"/>
      <c r="H9" s="5"/>
      <c r="I9" s="5"/>
      <c r="J9" s="5"/>
      <c r="K9" s="5"/>
      <c r="L9" s="5"/>
      <c r="M9" s="5"/>
      <c r="N9" s="6">
        <v>4950935000</v>
      </c>
      <c r="O9" s="5"/>
      <c r="P9" s="5"/>
      <c r="Q9" s="5"/>
      <c r="R9" s="289"/>
    </row>
    <row r="10" spans="1:18" ht="18.75" customHeight="1">
      <c r="A10" s="281"/>
      <c r="B10" s="290"/>
      <c r="C10" s="295"/>
      <c r="D10" s="5" t="s">
        <v>25</v>
      </c>
      <c r="E10" s="5">
        <v>402506839</v>
      </c>
      <c r="F10" s="5"/>
      <c r="G10" s="5"/>
      <c r="H10" s="5"/>
      <c r="I10" s="5"/>
      <c r="J10" s="5"/>
      <c r="K10" s="5"/>
      <c r="L10" s="5"/>
      <c r="M10" s="5"/>
      <c r="N10" s="6">
        <v>402506839</v>
      </c>
      <c r="O10" s="5"/>
      <c r="P10" s="5"/>
      <c r="Q10" s="5"/>
      <c r="R10" s="289"/>
    </row>
    <row r="11" spans="1:18" ht="18.75" customHeight="1">
      <c r="A11" s="281"/>
      <c r="B11" s="5"/>
      <c r="C11" s="5" t="s">
        <v>24</v>
      </c>
      <c r="D11" s="5"/>
      <c r="E11" s="5">
        <v>1536578337</v>
      </c>
      <c r="F11" s="5"/>
      <c r="G11" s="5"/>
      <c r="H11" s="6">
        <v>142719000</v>
      </c>
      <c r="I11" s="5"/>
      <c r="J11" s="5"/>
      <c r="L11" s="5"/>
      <c r="M11" s="5"/>
      <c r="N11" s="6">
        <v>1393859337</v>
      </c>
      <c r="O11" s="5"/>
      <c r="P11" s="5"/>
      <c r="Q11" s="5"/>
      <c r="R11" s="289"/>
    </row>
    <row r="12" spans="1:18" ht="18.75" customHeight="1">
      <c r="A12" s="281"/>
      <c r="B12" s="5"/>
      <c r="C12" s="295" t="s">
        <v>23</v>
      </c>
      <c r="D12" s="5" t="s">
        <v>9</v>
      </c>
      <c r="E12" s="5">
        <v>898000</v>
      </c>
      <c r="F12" s="5"/>
      <c r="G12" s="5"/>
      <c r="H12" s="5"/>
      <c r="I12" s="5"/>
      <c r="J12" s="5"/>
      <c r="K12" s="5"/>
      <c r="L12" s="5"/>
      <c r="M12" s="5"/>
      <c r="N12" s="6">
        <v>898000</v>
      </c>
      <c r="O12" s="5"/>
      <c r="P12" s="5"/>
      <c r="Q12" s="5"/>
      <c r="R12" s="289"/>
    </row>
    <row r="13" spans="1:18" ht="18.75" customHeight="1">
      <c r="A13" s="281"/>
      <c r="B13" s="5"/>
      <c r="C13" s="295"/>
      <c r="D13" s="5" t="s">
        <v>8</v>
      </c>
      <c r="E13" s="5">
        <v>132222000</v>
      </c>
      <c r="F13" s="5"/>
      <c r="G13" s="5"/>
      <c r="H13" s="5"/>
      <c r="I13" s="5"/>
      <c r="J13" s="5"/>
      <c r="K13" s="5"/>
      <c r="L13" s="5"/>
      <c r="M13" s="5"/>
      <c r="N13" s="6">
        <v>132222000</v>
      </c>
      <c r="O13" s="5"/>
      <c r="P13" s="5"/>
      <c r="Q13" s="5"/>
      <c r="R13" s="289"/>
    </row>
    <row r="14" spans="1:18" ht="18.75" customHeight="1">
      <c r="A14" s="281"/>
      <c r="B14" s="5"/>
      <c r="C14" s="295"/>
      <c r="D14" s="5" t="s">
        <v>7</v>
      </c>
      <c r="E14" s="5">
        <v>0</v>
      </c>
      <c r="F14" s="5"/>
      <c r="G14" s="5"/>
      <c r="H14" s="5"/>
      <c r="I14" s="5"/>
      <c r="J14" s="5"/>
      <c r="K14" s="5"/>
      <c r="L14" s="5"/>
      <c r="M14" s="5"/>
      <c r="N14" s="6">
        <v>0</v>
      </c>
      <c r="O14" s="5"/>
      <c r="P14" s="5"/>
      <c r="Q14" s="5"/>
      <c r="R14" s="289"/>
    </row>
    <row r="15" spans="1:18" ht="18.75" customHeight="1">
      <c r="A15" s="281"/>
      <c r="B15" s="5"/>
      <c r="C15" s="295"/>
      <c r="D15" s="2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89"/>
    </row>
    <row r="16" spans="1:18" ht="18.75" customHeight="1">
      <c r="A16" s="281"/>
      <c r="B16" s="5"/>
      <c r="C16" s="295"/>
      <c r="D16" s="279" t="s">
        <v>6</v>
      </c>
      <c r="E16" s="5">
        <v>0</v>
      </c>
      <c r="F16" s="5"/>
      <c r="G16" s="5"/>
      <c r="H16" s="5"/>
      <c r="I16" s="5"/>
      <c r="J16" s="5"/>
      <c r="K16" s="5"/>
      <c r="L16" s="5"/>
      <c r="M16" s="5"/>
      <c r="N16" s="6">
        <v>0</v>
      </c>
      <c r="O16" s="5"/>
      <c r="P16" s="5"/>
      <c r="Q16" s="5"/>
      <c r="R16" s="289"/>
    </row>
    <row r="17" spans="1:18" ht="18.75" customHeight="1">
      <c r="A17" s="281"/>
      <c r="B17" s="5"/>
      <c r="C17" s="295"/>
      <c r="D17" s="279" t="s">
        <v>0</v>
      </c>
      <c r="E17" s="5">
        <v>0</v>
      </c>
      <c r="F17" s="5"/>
      <c r="G17" s="5"/>
      <c r="H17" s="5"/>
      <c r="I17" s="5"/>
      <c r="J17" s="5"/>
      <c r="K17" s="5"/>
      <c r="L17" s="5"/>
      <c r="M17" s="5"/>
      <c r="N17" s="6">
        <v>0</v>
      </c>
      <c r="O17" s="5"/>
      <c r="P17" s="5"/>
      <c r="Q17" s="5"/>
      <c r="R17" s="289"/>
    </row>
    <row r="18" spans="1:18" ht="18.75" customHeight="1">
      <c r="A18" s="281"/>
      <c r="B18" s="5"/>
      <c r="C18" s="295" t="s">
        <v>21</v>
      </c>
      <c r="D18" s="5" t="s">
        <v>20</v>
      </c>
      <c r="E18" s="5"/>
      <c r="F18" s="5"/>
      <c r="G18" s="5"/>
      <c r="H18" s="5"/>
      <c r="I18" s="5"/>
      <c r="J18" s="5"/>
      <c r="K18" s="6">
        <v>755859000</v>
      </c>
      <c r="L18" s="5"/>
      <c r="M18" s="5"/>
      <c r="N18" s="5">
        <v>-755859000</v>
      </c>
      <c r="O18" s="5"/>
      <c r="P18" s="5"/>
      <c r="Q18" s="5"/>
      <c r="R18" s="289"/>
    </row>
    <row r="19" spans="1:18" ht="18.75" customHeight="1">
      <c r="A19" s="281"/>
      <c r="B19" s="5"/>
      <c r="C19" s="295"/>
      <c r="D19" s="5" t="s">
        <v>19</v>
      </c>
      <c r="E19" s="5"/>
      <c r="F19" s="5"/>
      <c r="G19" s="5"/>
      <c r="H19" s="6">
        <v>0</v>
      </c>
      <c r="I19" s="5"/>
      <c r="J19" s="5"/>
      <c r="K19" s="6">
        <v>0</v>
      </c>
      <c r="L19" s="5"/>
      <c r="M19" s="5"/>
      <c r="N19" s="5">
        <v>0</v>
      </c>
      <c r="O19" s="5"/>
      <c r="P19" s="5"/>
      <c r="Q19" s="6">
        <v>0</v>
      </c>
      <c r="R19" s="289"/>
    </row>
    <row r="20" spans="1:18" ht="18.75" customHeight="1">
      <c r="A20" s="281"/>
      <c r="B20" s="5"/>
      <c r="C20" s="295"/>
      <c r="D20" s="5" t="s">
        <v>18</v>
      </c>
      <c r="E20" s="5"/>
      <c r="F20" s="5"/>
      <c r="G20" s="5"/>
      <c r="H20" s="280"/>
      <c r="I20" s="5"/>
      <c r="J20" s="5"/>
      <c r="K20" s="6">
        <v>1832531000</v>
      </c>
      <c r="L20" s="5"/>
      <c r="M20" s="5"/>
      <c r="N20" s="5">
        <v>-1832531000</v>
      </c>
      <c r="O20" s="5"/>
      <c r="P20" s="5"/>
      <c r="Q20" s="5"/>
      <c r="R20" s="289"/>
    </row>
    <row r="21" spans="1:18" ht="18.75" customHeight="1">
      <c r="A21" s="281"/>
      <c r="B21" s="5"/>
      <c r="C21" s="295"/>
      <c r="D21" s="5" t="s">
        <v>17</v>
      </c>
      <c r="E21" s="5"/>
      <c r="F21" s="5"/>
      <c r="G21" s="5"/>
      <c r="H21" s="6">
        <v>0</v>
      </c>
      <c r="I21" s="5"/>
      <c r="J21" s="5"/>
      <c r="K21" s="6">
        <v>0</v>
      </c>
      <c r="L21" s="5"/>
      <c r="M21" s="5"/>
      <c r="N21" s="5">
        <v>0</v>
      </c>
      <c r="O21" s="5"/>
      <c r="P21" s="5"/>
      <c r="Q21" s="5"/>
      <c r="R21" s="289"/>
    </row>
    <row r="22" spans="1:18" ht="18.75" customHeight="1">
      <c r="A22" s="281"/>
      <c r="B22" s="5"/>
      <c r="C22" s="295"/>
      <c r="D22" s="5" t="s">
        <v>16</v>
      </c>
      <c r="E22" s="5"/>
      <c r="F22" s="5"/>
      <c r="G22" s="5"/>
      <c r="H22" s="6">
        <v>-750059000</v>
      </c>
      <c r="I22" s="5"/>
      <c r="J22" s="5"/>
      <c r="K22" s="6">
        <v>-1490307000</v>
      </c>
      <c r="L22" s="5"/>
      <c r="M22" s="5"/>
      <c r="N22" s="5">
        <v>2240366000</v>
      </c>
      <c r="O22" s="5"/>
      <c r="P22" s="5"/>
      <c r="Q22" s="6">
        <v>0</v>
      </c>
      <c r="R22" s="289"/>
    </row>
    <row r="23" spans="1:18" ht="18.75" customHeight="1">
      <c r="A23" s="281"/>
      <c r="B23" s="5"/>
      <c r="C23" s="295"/>
      <c r="D23" s="5" t="s">
        <v>15</v>
      </c>
      <c r="E23" s="5"/>
      <c r="F23" s="5"/>
      <c r="G23" s="5"/>
      <c r="H23" s="5"/>
      <c r="I23" s="5"/>
      <c r="J23" s="5"/>
      <c r="K23" s="6">
        <v>1039095000</v>
      </c>
      <c r="L23" s="5"/>
      <c r="M23" s="5"/>
      <c r="N23" s="5">
        <v>-1039095000</v>
      </c>
      <c r="O23" s="5"/>
      <c r="P23" s="5"/>
      <c r="Q23" s="5"/>
      <c r="R23" s="289"/>
    </row>
    <row r="24" spans="1:18" ht="18.75" customHeight="1">
      <c r="A24" s="281"/>
      <c r="B24" s="5"/>
      <c r="C24" s="1" t="s">
        <v>14</v>
      </c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89"/>
    </row>
    <row r="25" spans="1:18" ht="18.75" customHeight="1">
      <c r="A25" s="281"/>
      <c r="B25" s="5"/>
      <c r="C25" s="5" t="s">
        <v>13</v>
      </c>
      <c r="D25" s="5"/>
      <c r="E25" s="5"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>
        <v>0</v>
      </c>
      <c r="R25" s="289"/>
    </row>
    <row r="26" spans="1:18" ht="18.75" customHeight="1">
      <c r="A26" s="281"/>
      <c r="B26" s="5"/>
      <c r="C26" s="5" t="s">
        <v>12</v>
      </c>
      <c r="D26" s="5"/>
      <c r="E26" s="5"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>
        <v>0</v>
      </c>
      <c r="R26" s="289"/>
    </row>
    <row r="27" spans="1:18" ht="18.75" customHeight="1">
      <c r="A27" s="281"/>
      <c r="B27" s="5"/>
      <c r="C27" s="5" t="s">
        <v>11</v>
      </c>
      <c r="D27" s="5"/>
      <c r="E27" s="5">
        <v>0</v>
      </c>
      <c r="F27" s="5"/>
      <c r="G27" s="5"/>
      <c r="H27" s="5"/>
      <c r="I27" s="5"/>
      <c r="J27" s="5"/>
      <c r="K27" s="6"/>
      <c r="L27" s="5"/>
      <c r="M27" s="5"/>
      <c r="N27" s="5">
        <v>0</v>
      </c>
      <c r="O27" s="5"/>
      <c r="P27" s="5"/>
      <c r="Q27" s="6"/>
      <c r="R27" s="289"/>
    </row>
    <row r="28" spans="1:18" ht="18.75" customHeight="1" thickBot="1">
      <c r="A28" s="281"/>
      <c r="B28" s="291" t="s">
        <v>10</v>
      </c>
      <c r="C28" s="291"/>
      <c r="D28" s="291"/>
      <c r="E28" s="291">
        <v>46074390317</v>
      </c>
      <c r="F28" s="291"/>
      <c r="G28" s="291"/>
      <c r="H28" s="291">
        <v>13802292000</v>
      </c>
      <c r="I28" s="291"/>
      <c r="J28" s="291"/>
      <c r="K28" s="291">
        <v>41233076467</v>
      </c>
      <c r="L28" s="291"/>
      <c r="M28" s="291"/>
      <c r="N28" s="291">
        <v>-8960978150</v>
      </c>
      <c r="O28" s="291"/>
      <c r="P28" s="291"/>
      <c r="Q28" s="291">
        <v>0</v>
      </c>
      <c r="R28" s="289"/>
    </row>
    <row r="29" spans="1:18" ht="9" customHeight="1" thickBot="1" thickTop="1">
      <c r="A29" s="292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89"/>
    </row>
    <row r="31" ht="18.75" customHeight="1">
      <c r="E31" s="4" t="s">
        <v>4</v>
      </c>
    </row>
  </sheetData>
  <sheetProtection/>
  <mergeCells count="6">
    <mergeCell ref="C18:C23"/>
    <mergeCell ref="B1:Q1"/>
    <mergeCell ref="B2:Q2"/>
    <mergeCell ref="B3:Q3"/>
    <mergeCell ref="C8:C10"/>
    <mergeCell ref="C12:C17"/>
  </mergeCells>
  <printOptions horizontalCentered="1"/>
  <pageMargins left="0.4724409448818898" right="0.31496062992125984" top="0.5118110236220472" bottom="0.31496062992125984" header="0.31496062992125984" footer="0.11811023622047245"/>
  <pageSetup horizontalDpi="600" verticalDpi="600" orientation="landscape" paperSize="9" r:id="rId2"/>
  <headerFooter alignWithMargins="0">
    <oddFooter>&amp;C&amp;P / &amp;N ページ&amp;R&amp;10Copyright (C) 2008 Yukitaka Ochiai. All Rights Reserved.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mpcadmin</cp:lastModifiedBy>
  <cp:lastPrinted>2013-02-19T00:48:05Z</cp:lastPrinted>
  <dcterms:created xsi:type="dcterms:W3CDTF">2009-08-14T17:42:58Z</dcterms:created>
  <dcterms:modified xsi:type="dcterms:W3CDTF">2013-03-26T03:07:49Z</dcterms:modified>
  <cp:category/>
  <cp:version/>
  <cp:contentType/>
  <cp:contentStatus/>
</cp:coreProperties>
</file>